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externalLinks/externalLink3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ink/ink1.xml" ContentType="application/inkml+xml"/>
  <Override PartName="/xl/ink/ink2.xml" ContentType="application/inkml+xml"/>
  <Override PartName="/xl/ink/ink3.xml" ContentType="application/inkml+xml"/>
  <Override PartName="/xl/ink/ink4.xml" ContentType="application/inkml+xml"/>
  <Override PartName="/xl/ink/ink5.xml" ContentType="application/inkml+xml"/>
  <Override PartName="/xl/ink/ink6.xml" ContentType="application/inkml+xml"/>
  <Override PartName="/xl/ink/ink7.xml" ContentType="application/inkml+xml"/>
  <Override PartName="/xl/ink/ink8.xml" ContentType="application/inkml+xml"/>
  <Override PartName="/xl/ink/ink9.xml" ContentType="application/inkml+xml"/>
  <Override PartName="/xl/ink/ink10.xml" ContentType="application/inkml+xml"/>
  <Override PartName="/xl/ink/ink11.xml" ContentType="application/inkml+xml"/>
  <Override PartName="/xl/ink/ink12.xml" ContentType="application/inkml+xml"/>
  <Override PartName="/xl/ink/ink13.xml" ContentType="application/inkml+xml"/>
  <Override PartName="/xl/ink/ink14.xml" ContentType="application/inkml+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ink/ink15.xml" ContentType="application/inkml+xml"/>
  <Override PartName="/xl/ink/ink16.xml" ContentType="application/inkml+xml"/>
  <Override PartName="/xl/ink/ink17.xml" ContentType="application/inkml+xml"/>
  <Override PartName="/xl/ink/ink18.xml" ContentType="application/inkml+xml"/>
  <Override PartName="/xl/ink/ink19.xml" ContentType="application/inkml+xml"/>
  <Override PartName="/xl/ink/ink20.xml" ContentType="application/inkml+xml"/>
  <Override PartName="/xl/ink/ink21.xml" ContentType="application/inkml+xml"/>
  <Override PartName="/xl/ink/ink22.xml" ContentType="application/inkml+xml"/>
  <Override PartName="/xl/ink/ink23.xml" ContentType="application/inkml+xml"/>
  <Override PartName="/xl/ink/ink24.xml" ContentType="application/inkml+xml"/>
  <Override PartName="/xl/ink/ink25.xml" ContentType="application/inkml+xml"/>
  <Override PartName="/xl/ink/ink26.xml" ContentType="application/inkml+xml"/>
  <Override PartName="/xl/ink/ink27.xml" ContentType="application/inkml+xml"/>
  <Override PartName="/xl/ink/ink28.xml" ContentType="application/inkml+xml"/>
  <Override PartName="/xl/drawings/drawing5.xml" ContentType="application/vnd.openxmlformats-officedocument.drawing+xml"/>
  <Override PartName="/xl/ink/ink29.xml" ContentType="application/inkml+xml"/>
  <Override PartName="/xl/ink/ink30.xml" ContentType="application/inkml+xml"/>
  <Override PartName="/xl/ink/ink31.xml" ContentType="application/inkml+xml"/>
  <Override PartName="/xl/ink/ink32.xml" ContentType="application/inkml+xml"/>
  <Override PartName="/xl/ink/ink33.xml" ContentType="application/inkml+xml"/>
  <Override PartName="/xl/ink/ink34.xml" ContentType="application/inkml+xml"/>
  <Override PartName="/xl/ink/ink35.xml" ContentType="application/inkml+xml"/>
  <Override PartName="/xl/ink/ink36.xml" ContentType="application/inkml+xml"/>
  <Override PartName="/xl/ink/ink37.xml" ContentType="application/inkml+xml"/>
  <Override PartName="/xl/ink/ink38.xml" ContentType="application/inkml+xml"/>
  <Override PartName="/xl/ink/ink39.xml" ContentType="application/inkml+xml"/>
  <Override PartName="/xl/ink/ink40.xml" ContentType="application/inkml+xml"/>
  <Override PartName="/xl/ink/ink41.xml" ContentType="application/inkml+xml"/>
  <Override PartName="/xl/ink/ink42.xml" ContentType="application/inkml+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ink/ink43.xml" ContentType="application/inkml+xml"/>
  <Override PartName="/xl/ink/ink44.xml" ContentType="application/inkml+xml"/>
  <Override PartName="/xl/ink/ink45.xml" ContentType="application/inkml+xml"/>
  <Override PartName="/xl/ink/ink46.xml" ContentType="application/inkml+xml"/>
  <Override PartName="/xl/ink/ink47.xml" ContentType="application/inkml+xml"/>
  <Override PartName="/xl/ink/ink48.xml" ContentType="application/inkml+xml"/>
  <Override PartName="/xl/ink/ink49.xml" ContentType="application/inkml+xml"/>
  <Override PartName="/xl/ink/ink50.xml" ContentType="application/inkml+xml"/>
  <Override PartName="/xl/ink/ink51.xml" ContentType="application/inkml+xml"/>
  <Override PartName="/xl/ink/ink52.xml" ContentType="application/inkml+xml"/>
  <Override PartName="/xl/ink/ink53.xml" ContentType="application/inkml+xml"/>
  <Override PartName="/xl/ink/ink54.xml" ContentType="application/inkml+xml"/>
  <Override PartName="/xl/ink/ink55.xml" ContentType="application/inkml+xml"/>
  <Override PartName="/xl/ink/ink56.xml" ContentType="application/inkml+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10.3.177.152\共有フォルダ2\21延岡製造所\03延岡製造所社内共有用\★製造課共通\【40】安全活動\【11】異常処置報告書\2022年度異常処置報告書\"/>
    </mc:Choice>
  </mc:AlternateContent>
  <xr:revisionPtr revIDLastSave="0" documentId="13_ncr:1_{BA21103D-9614-48ED-8543-668047836A56}" xr6:coauthVersionLast="47" xr6:coauthVersionMax="47" xr10:uidLastSave="{00000000-0000-0000-0000-000000000000}"/>
  <bookViews>
    <workbookView xWindow="28680" yWindow="-120" windowWidth="29040" windowHeight="15840" activeTab="1" xr2:uid="{1E9CA386-FAE2-4EFC-A259-1ACE505BA357}"/>
  </bookViews>
  <sheets>
    <sheet name="異常処置 " sheetId="3" r:id="rId1"/>
    <sheet name="品質一覧表" sheetId="23" r:id="rId2"/>
    <sheet name="原料変更品纏め" sheetId="14" r:id="rId3"/>
    <sheet name="インド品DES受入状況" sheetId="22" r:id="rId4"/>
    <sheet name="状況報告" sheetId="18" r:id="rId5"/>
    <sheet name="比較" sheetId="2" r:id="rId6"/>
    <sheet name="指示書" sheetId="19" r:id="rId7"/>
    <sheet name="インド品製品分析結果" sheetId="17" r:id="rId8"/>
    <sheet name="EBSまとめ" sheetId="20" r:id="rId9"/>
    <sheet name="一覧表" sheetId="21" r:id="rId10"/>
    <sheet name="品質評価1)COA品質確認" sheetId="13" r:id="rId11"/>
    <sheet name="品質評価2)DES確認" sheetId="12" r:id="rId12"/>
    <sheet name="品質評価3)残DES分析比較" sheetId="16" r:id="rId13"/>
    <sheet name="比較 (2)" sheetId="15" r:id="rId14"/>
    <sheet name="DES COA" sheetId="8" r:id="rId15"/>
    <sheet name="製造日誌(インド品)" sheetId="9" r:id="rId16"/>
    <sheet name="製造日誌(変更前品)" sheetId="10" r:id="rId17"/>
    <sheet name="EBSマスバランス" sheetId="5" r:id="rId18"/>
    <sheet name="EBS反応スキーム" sheetId="6" r:id="rId19"/>
    <sheet name="ＥＢＳ-BF" sheetId="7" r:id="rId20"/>
  </sheets>
  <externalReferences>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s>
  <definedNames>
    <definedName name="__________________________key2" localSheetId="0" hidden="1">#REF!</definedName>
    <definedName name="__________________________key2" hidden="1">#REF!</definedName>
    <definedName name="_______________key2" localSheetId="0" hidden="1">#REF!</definedName>
    <definedName name="_______________key2" hidden="1">#REF!</definedName>
    <definedName name="______________key2" hidden="1">#REF!</definedName>
    <definedName name="_____________key2" localSheetId="0" hidden="1">#REF!</definedName>
    <definedName name="_____________key2" hidden="1">#REF!</definedName>
    <definedName name="____________key2" localSheetId="17" hidden="1">#REF!</definedName>
    <definedName name="____________key2" hidden="1">#REF!</definedName>
    <definedName name="___________key2" hidden="1">#REF!</definedName>
    <definedName name="__________key2" hidden="1">#REF!</definedName>
    <definedName name="_________key2" hidden="1">#REF!</definedName>
    <definedName name="________key2" hidden="1">#REF!</definedName>
    <definedName name="_______key2" hidden="1">#REF!</definedName>
    <definedName name="______key2" localSheetId="19" hidden="1">#REF!</definedName>
    <definedName name="______key2" hidden="1">#REF!</definedName>
    <definedName name="_____key2" localSheetId="19" hidden="1">#REF!</definedName>
    <definedName name="_____key2" hidden="1">#REF!</definedName>
    <definedName name="____key2" hidden="1">#REF!</definedName>
    <definedName name="___key2" localSheetId="19" hidden="1">#REF!</definedName>
    <definedName name="___key2" hidden="1">#REF!</definedName>
    <definedName name="__123Graph_A" localSheetId="19" hidden="1">[1]比較!#REF!</definedName>
    <definedName name="__123Graph_A" localSheetId="17" hidden="1">[2]比較!#REF!</definedName>
    <definedName name="__123Graph_A" localSheetId="18" hidden="1">[2]比較!#REF!</definedName>
    <definedName name="__123Graph_A" hidden="1">[3]比較!#REF!</definedName>
    <definedName name="__123Graph_ABONDVSE" hidden="1">[4]電圧低減開口率.XLS!$S$9:$S$23</definedName>
    <definedName name="__123Graph_ACurrent" hidden="1">'[5]絶縁2,3BANK'!#REF!</definedName>
    <definedName name="__123Graph_AITAATUVSE" hidden="1">[4]電圧低減開口率.XLS!$S$9:$S$23</definedName>
    <definedName name="__123Graph_AJIITAATUVSE" hidden="1">[4]電圧低減開口率.XLS!$S$9:$S$23</definedName>
    <definedName name="__123Graph_ALVSE" hidden="1">[4]電圧低減開口率.XLS!$S$9:$S$23</definedName>
    <definedName name="__123Graph_ALWVSE" hidden="1">[4]電圧低減開口率.XLS!$S$9:$S$23</definedName>
    <definedName name="__123Graph_AMENSEKIVSE" hidden="1">[4]電圧低減開口率.XLS!$S$9:$S$23</definedName>
    <definedName name="__123Graph_AOKURIVSE" hidden="1">[4]電圧低減開口率.XLS!$S$9:$S$23</definedName>
    <definedName name="__123Graph_AOPENVSE" hidden="1">[4]電圧低減開口率.XLS!$S$9:$S$23</definedName>
    <definedName name="__123Graph_ASWVSE" hidden="1">[4]電圧低減開口率.XLS!$S$9:$S$23</definedName>
    <definedName name="__123Graph_A固定費" hidden="1">#REF!</definedName>
    <definedName name="__123Graph_A需要" hidden="1">#REF!</definedName>
    <definedName name="__123Graph_A売上高推移92K" localSheetId="19" hidden="1">[1]比較!#REF!</definedName>
    <definedName name="__123Graph_A売上高推移92K" localSheetId="17" hidden="1">[2]比較!#REF!</definedName>
    <definedName name="__123Graph_A売上高推移92K" localSheetId="18" hidden="1">[2]比較!#REF!</definedName>
    <definedName name="__123Graph_A売上高推移92K" hidden="1">[3]比較!#REF!</definedName>
    <definedName name="__123Graph_A売上国内酵素" localSheetId="19" hidden="1">[1]比較!#REF!</definedName>
    <definedName name="__123Graph_A売上国内酵素" localSheetId="17" hidden="1">[2]比較!#REF!</definedName>
    <definedName name="__123Graph_A売上国内酵素" localSheetId="18" hidden="1">[2]比較!#REF!</definedName>
    <definedName name="__123Graph_A売上国内酵素" hidden="1">[3]比較!#REF!</definedName>
    <definedName name="__123Graph_A比例費" hidden="1">#REF!</definedName>
    <definedName name="__123Graph_A費用推移" hidden="1">#REF!</definedName>
    <definedName name="__123Graph_B" localSheetId="19" hidden="1">[1]比較!#REF!</definedName>
    <definedName name="__123Graph_B" localSheetId="17" hidden="1">[2]比較!#REF!</definedName>
    <definedName name="__123Graph_B" localSheetId="18" hidden="1">[2]比較!#REF!</definedName>
    <definedName name="__123Graph_B" hidden="1">[3]比較!#REF!</definedName>
    <definedName name="__123Graph_BCurrent" hidden="1">'[5]絶縁2,3BANK'!#REF!</definedName>
    <definedName name="__123Graph_B固定費" hidden="1">#REF!</definedName>
    <definedName name="__123Graph_B需要" hidden="1">#REF!</definedName>
    <definedName name="__123Graph_B売上高推移1" localSheetId="19" hidden="1">[1]比較!#REF!</definedName>
    <definedName name="__123Graph_B売上高推移1" localSheetId="17" hidden="1">[2]比較!#REF!</definedName>
    <definedName name="__123Graph_B売上高推移1" localSheetId="18" hidden="1">[2]比較!#REF!</definedName>
    <definedName name="__123Graph_B売上高推移1" hidden="1">[3]比較!#REF!</definedName>
    <definedName name="__123Graph_B売上高推移92K" localSheetId="19" hidden="1">[1]比較!#REF!</definedName>
    <definedName name="__123Graph_B売上高推移92K" localSheetId="17" hidden="1">[2]比較!#REF!</definedName>
    <definedName name="__123Graph_B売上高推移92K" localSheetId="18" hidden="1">[2]比較!#REF!</definedName>
    <definedName name="__123Graph_B売上高推移92K" hidden="1">[3]比較!#REF!</definedName>
    <definedName name="__123Graph_B売上国内酵素" localSheetId="19" hidden="1">[1]比較!#REF!</definedName>
    <definedName name="__123Graph_B売上国内酵素" localSheetId="17" hidden="1">[2]比較!#REF!</definedName>
    <definedName name="__123Graph_B売上国内酵素" localSheetId="18" hidden="1">[2]比較!#REF!</definedName>
    <definedName name="__123Graph_B売上国内酵素" hidden="1">[3]比較!#REF!</definedName>
    <definedName name="__123Graph_B比例費" hidden="1">#REF!</definedName>
    <definedName name="__123Graph_B費用推移" hidden="1">#REF!</definedName>
    <definedName name="__123Graph_C" localSheetId="19" hidden="1">[1]比較!#REF!</definedName>
    <definedName name="__123Graph_C" localSheetId="17" hidden="1">[2]比較!#REF!</definedName>
    <definedName name="__123Graph_C" localSheetId="18" hidden="1">[2]比較!#REF!</definedName>
    <definedName name="__123Graph_C" hidden="1">[3]比較!#REF!</definedName>
    <definedName name="__123Graph_CBONDVSE" hidden="1">[4]電圧低減開口率.XLS!$T$9:$T$23</definedName>
    <definedName name="__123Graph_CITAATUVSE" hidden="1">[4]電圧低減開口率.XLS!$T$9:$T$23</definedName>
    <definedName name="__123Graph_CJIITAATUVSE" hidden="1">[4]電圧低減開口率.XLS!$T$9:$T$23</definedName>
    <definedName name="__123Graph_CLVSE" hidden="1">[4]電圧低減開口率.XLS!$T$9:$T$23</definedName>
    <definedName name="__123Graph_CLWVSE" hidden="1">[4]電圧低減開口率.XLS!$T$9:$T$23</definedName>
    <definedName name="__123Graph_CMENSEKIVSE" hidden="1">[4]電圧低減開口率.XLS!$T$9:$T$23</definedName>
    <definedName name="__123Graph_COKURIVSE" hidden="1">[4]電圧低減開口率.XLS!$T$9:$T$23</definedName>
    <definedName name="__123Graph_COPENVSE" hidden="1">[4]電圧低減開口率.XLS!$T$9:$T$23</definedName>
    <definedName name="__123Graph_CSWVSE" hidden="1">[4]電圧低減開口率.XLS!$T$9:$T$23</definedName>
    <definedName name="__123Graph_C固定費" hidden="1">#REF!</definedName>
    <definedName name="__123Graph_C売上高推移1" localSheetId="19" hidden="1">[1]比較!#REF!</definedName>
    <definedName name="__123Graph_C売上高推移1" localSheetId="17" hidden="1">[2]比較!#REF!</definedName>
    <definedName name="__123Graph_C売上高推移1" localSheetId="18" hidden="1">[2]比較!#REF!</definedName>
    <definedName name="__123Graph_C売上高推移1" hidden="1">[3]比較!#REF!</definedName>
    <definedName name="__123Graph_C売上高推移92K" localSheetId="19" hidden="1">[1]比較!#REF!</definedName>
    <definedName name="__123Graph_C売上高推移92K" localSheetId="17" hidden="1">[2]比較!#REF!</definedName>
    <definedName name="__123Graph_C売上高推移92K" localSheetId="18" hidden="1">[2]比較!#REF!</definedName>
    <definedName name="__123Graph_C売上高推移92K" hidden="1">[3]比較!#REF!</definedName>
    <definedName name="__123Graph_C売上国内酵素" localSheetId="19" hidden="1">[1]比較!#REF!</definedName>
    <definedName name="__123Graph_C売上国内酵素" localSheetId="17" hidden="1">[2]比較!#REF!</definedName>
    <definedName name="__123Graph_C売上国内酵素" localSheetId="18" hidden="1">[2]比較!#REF!</definedName>
    <definedName name="__123Graph_C売上国内酵素" hidden="1">[3]比較!#REF!</definedName>
    <definedName name="__123Graph_C比例費" hidden="1">#REF!</definedName>
    <definedName name="__123Graph_C費用推移" hidden="1">#REF!</definedName>
    <definedName name="__123Graph_D" localSheetId="19" hidden="1">[1]比較!#REF!</definedName>
    <definedName name="__123Graph_D" localSheetId="17" hidden="1">[2]比較!#REF!</definedName>
    <definedName name="__123Graph_D" localSheetId="18" hidden="1">[2]比較!#REF!</definedName>
    <definedName name="__123Graph_D" hidden="1">[3]比較!#REF!</definedName>
    <definedName name="__123Graph_DBONDVSE" hidden="1">[4]電圧低減開口率.XLS!$U$9:$U$23</definedName>
    <definedName name="__123Graph_DITAATUVSE" hidden="1">[4]電圧低減開口率.XLS!$U$9:$U$23</definedName>
    <definedName name="__123Graph_DJIITAATUVSE" hidden="1">[4]電圧低減開口率.XLS!$U$9:$U$23</definedName>
    <definedName name="__123Graph_DLVSE" hidden="1">[4]電圧低減開口率.XLS!$U$9:$U$23</definedName>
    <definedName name="__123Graph_DLWVSE" hidden="1">[4]電圧低減開口率.XLS!$U$9:$U$23</definedName>
    <definedName name="__123Graph_DMENSEKIVSE" hidden="1">[4]電圧低減開口率.XLS!$U$9:$U$23</definedName>
    <definedName name="__123Graph_DOKURIVSE" hidden="1">[4]電圧低減開口率.XLS!$U$9:$U$23</definedName>
    <definedName name="__123Graph_DOPENVSE" hidden="1">[4]電圧低減開口率.XLS!$U$9:$U$23</definedName>
    <definedName name="__123Graph_DSWVSE" hidden="1">[4]電圧低減開口率.XLS!$U$9:$U$23</definedName>
    <definedName name="__123Graph_D固定費" hidden="1">#REF!</definedName>
    <definedName name="__123Graph_D売上高推移1" localSheetId="19" hidden="1">[1]比較!#REF!</definedName>
    <definedName name="__123Graph_D売上高推移1" localSheetId="17" hidden="1">[2]比較!#REF!</definedName>
    <definedName name="__123Graph_D売上高推移1" localSheetId="18" hidden="1">[2]比較!#REF!</definedName>
    <definedName name="__123Graph_D売上高推移1" hidden="1">[3]比較!#REF!</definedName>
    <definedName name="__123Graph_D売上高推移92K" localSheetId="19" hidden="1">[1]比較!#REF!</definedName>
    <definedName name="__123Graph_D売上高推移92K" localSheetId="17" hidden="1">[2]比較!#REF!</definedName>
    <definedName name="__123Graph_D売上高推移92K" localSheetId="18" hidden="1">[2]比較!#REF!</definedName>
    <definedName name="__123Graph_D売上高推移92K" hidden="1">[3]比較!#REF!</definedName>
    <definedName name="__123Graph_D売上国内酵素" localSheetId="19" hidden="1">[1]比較!#REF!</definedName>
    <definedName name="__123Graph_D売上国内酵素" localSheetId="17" hidden="1">[2]比較!#REF!</definedName>
    <definedName name="__123Graph_D売上国内酵素" localSheetId="18" hidden="1">[2]比較!#REF!</definedName>
    <definedName name="__123Graph_D売上国内酵素" hidden="1">[3]比較!#REF!</definedName>
    <definedName name="__123Graph_D比例費" hidden="1">#REF!</definedName>
    <definedName name="__123Graph_E" localSheetId="19" hidden="1">[1]比較!#REF!</definedName>
    <definedName name="__123Graph_E" localSheetId="17" hidden="1">[2]比較!#REF!</definedName>
    <definedName name="__123Graph_E" localSheetId="18" hidden="1">[2]比較!#REF!</definedName>
    <definedName name="__123Graph_E" hidden="1">[3]比較!#REF!</definedName>
    <definedName name="__123Graph_EBONDVSE" hidden="1">[4]電圧低減開口率.XLS!$V$9:$V$23</definedName>
    <definedName name="__123Graph_EITAATUVSE" hidden="1">[4]電圧低減開口率.XLS!$V$9:$V$23</definedName>
    <definedName name="__123Graph_EJIITAATUVSE" hidden="1">[4]電圧低減開口率.XLS!$V$9:$V$23</definedName>
    <definedName name="__123Graph_ELVSE" hidden="1">[4]電圧低減開口率.XLS!$V$9:$V$23</definedName>
    <definedName name="__123Graph_ELWVSE" hidden="1">[4]電圧低減開口率.XLS!$V$9:$V$23</definedName>
    <definedName name="__123Graph_EMENSEKIVSE" hidden="1">[4]電圧低減開口率.XLS!$V$9:$V$23</definedName>
    <definedName name="__123Graph_EOKURIVSE" hidden="1">[4]電圧低減開口率.XLS!$V$9:$V$23</definedName>
    <definedName name="__123Graph_EOPENVSE" hidden="1">[4]電圧低減開口率.XLS!$V$9:$V$23</definedName>
    <definedName name="__123Graph_ESWVSE" hidden="1">[4]電圧低減開口率.XLS!$V$9:$V$23</definedName>
    <definedName name="__123Graph_E固定費" hidden="1">#REF!</definedName>
    <definedName name="__123Graph_E売上高推移92K" localSheetId="19" hidden="1">[1]比較!#REF!</definedName>
    <definedName name="__123Graph_E売上高推移92K" localSheetId="17" hidden="1">[2]比較!#REF!</definedName>
    <definedName name="__123Graph_E売上高推移92K" localSheetId="18" hidden="1">[2]比較!#REF!</definedName>
    <definedName name="__123Graph_E売上高推移92K" hidden="1">[3]比較!#REF!</definedName>
    <definedName name="__123Graph_E売上国内酵素" localSheetId="19" hidden="1">[1]比較!#REF!</definedName>
    <definedName name="__123Graph_E売上国内酵素" localSheetId="17" hidden="1">[2]比較!#REF!</definedName>
    <definedName name="__123Graph_E売上国内酵素" localSheetId="18" hidden="1">[2]比較!#REF!</definedName>
    <definedName name="__123Graph_E売上国内酵素" hidden="1">[3]比較!#REF!</definedName>
    <definedName name="__123Graph_E比例費" hidden="1">#REF!</definedName>
    <definedName name="__123Graph_F" localSheetId="19" hidden="1">[1]比較!#REF!</definedName>
    <definedName name="__123Graph_F" localSheetId="17" hidden="1">[2]比較!#REF!</definedName>
    <definedName name="__123Graph_F" localSheetId="18" hidden="1">[2]比較!#REF!</definedName>
    <definedName name="__123Graph_F" hidden="1">[3]比較!#REF!</definedName>
    <definedName name="__123Graph_F固定費" hidden="1">#REF!</definedName>
    <definedName name="__123Graph_F売上高推移1" localSheetId="19" hidden="1">[1]比較!#REF!</definedName>
    <definedName name="__123Graph_F売上高推移1" localSheetId="17" hidden="1">[2]比較!#REF!</definedName>
    <definedName name="__123Graph_F売上高推移1" localSheetId="18" hidden="1">[2]比較!#REF!</definedName>
    <definedName name="__123Graph_F売上高推移1" hidden="1">[3]比較!#REF!</definedName>
    <definedName name="__123Graph_F売上高推移92K" localSheetId="19" hidden="1">[1]比較!#REF!</definedName>
    <definedName name="__123Graph_F売上高推移92K" localSheetId="17" hidden="1">[2]比較!#REF!</definedName>
    <definedName name="__123Graph_F売上高推移92K" localSheetId="18" hidden="1">[2]比較!#REF!</definedName>
    <definedName name="__123Graph_F売上高推移92K" hidden="1">[3]比較!#REF!</definedName>
    <definedName name="__123Graph_F売上国内酵素" localSheetId="19" hidden="1">[1]比較!#REF!</definedName>
    <definedName name="__123Graph_F売上国内酵素" localSheetId="17" hidden="1">[2]比較!#REF!</definedName>
    <definedName name="__123Graph_F売上国内酵素" localSheetId="18" hidden="1">[2]比較!#REF!</definedName>
    <definedName name="__123Graph_F売上国内酵素" hidden="1">[3]比較!#REF!</definedName>
    <definedName name="__123Graph_F比例費" hidden="1">#REF!</definedName>
    <definedName name="__123Graph_LBL_A" localSheetId="19" hidden="1">[1]比較!#REF!</definedName>
    <definedName name="__123Graph_LBL_A" localSheetId="17" hidden="1">[2]比較!#REF!</definedName>
    <definedName name="__123Graph_LBL_A" localSheetId="18" hidden="1">[2]比較!#REF!</definedName>
    <definedName name="__123Graph_LBL_A" hidden="1">[3]比較!#REF!</definedName>
    <definedName name="__123Graph_LBL_A需要" hidden="1">#REF!</definedName>
    <definedName name="__123Graph_LBL_A売上高推移92K" localSheetId="19" hidden="1">[1]比較!#REF!</definedName>
    <definedName name="__123Graph_LBL_A売上高推移92K" localSheetId="17" hidden="1">[2]比較!#REF!</definedName>
    <definedName name="__123Graph_LBL_A売上高推移92K" localSheetId="18" hidden="1">[2]比較!#REF!</definedName>
    <definedName name="__123Graph_LBL_A売上高推移92K" hidden="1">[3]比較!#REF!</definedName>
    <definedName name="__123Graph_LBL_A売上国内酵素" localSheetId="19" hidden="1">[1]比較!#REF!</definedName>
    <definedName name="__123Graph_LBL_A売上国内酵素" localSheetId="17" hidden="1">[2]比較!#REF!</definedName>
    <definedName name="__123Graph_LBL_A売上国内酵素" localSheetId="18" hidden="1">[2]比較!#REF!</definedName>
    <definedName name="__123Graph_LBL_A売上国内酵素" hidden="1">[3]比較!#REF!</definedName>
    <definedName name="__123Graph_LBL_A費用推移" hidden="1">#REF!</definedName>
    <definedName name="__123Graph_LBL_B" localSheetId="19" hidden="1">[1]比較!#REF!</definedName>
    <definedName name="__123Graph_LBL_B" localSheetId="17" hidden="1">[2]比較!#REF!</definedName>
    <definedName name="__123Graph_LBL_B" localSheetId="18" hidden="1">[2]比較!#REF!</definedName>
    <definedName name="__123Graph_LBL_B" hidden="1">[3]比較!#REF!</definedName>
    <definedName name="__123Graph_LBL_B需要" hidden="1">#REF!</definedName>
    <definedName name="__123Graph_LBL_B売上高推移1" localSheetId="19" hidden="1">[1]比較!#REF!</definedName>
    <definedName name="__123Graph_LBL_B売上高推移1" localSheetId="17" hidden="1">[2]比較!#REF!</definedName>
    <definedName name="__123Graph_LBL_B売上高推移1" localSheetId="18" hidden="1">[2]比較!#REF!</definedName>
    <definedName name="__123Graph_LBL_B売上高推移1" hidden="1">[3]比較!#REF!</definedName>
    <definedName name="__123Graph_LBL_B売上高推移92K" localSheetId="19" hidden="1">[1]比較!#REF!</definedName>
    <definedName name="__123Graph_LBL_B売上高推移92K" localSheetId="17" hidden="1">[2]比較!#REF!</definedName>
    <definedName name="__123Graph_LBL_B売上高推移92K" localSheetId="18" hidden="1">[2]比較!#REF!</definedName>
    <definedName name="__123Graph_LBL_B売上高推移92K" hidden="1">[3]比較!#REF!</definedName>
    <definedName name="__123Graph_LBL_B売上国内酵素" localSheetId="19" hidden="1">[1]比較!#REF!</definedName>
    <definedName name="__123Graph_LBL_B売上国内酵素" localSheetId="17" hidden="1">[2]比較!#REF!</definedName>
    <definedName name="__123Graph_LBL_B売上国内酵素" localSheetId="18" hidden="1">[2]比較!#REF!</definedName>
    <definedName name="__123Graph_LBL_B売上国内酵素" hidden="1">[3]比較!#REF!</definedName>
    <definedName name="__123Graph_LBL_B費用推移" hidden="1">#REF!</definedName>
    <definedName name="__123Graph_LBL_C" localSheetId="19" hidden="1">[1]比較!#REF!</definedName>
    <definedName name="__123Graph_LBL_C" localSheetId="17" hidden="1">[2]比較!#REF!</definedName>
    <definedName name="__123Graph_LBL_C" localSheetId="18" hidden="1">[2]比較!#REF!</definedName>
    <definedName name="__123Graph_LBL_C" hidden="1">[3]比較!#REF!</definedName>
    <definedName name="__123Graph_LBL_C固定費" hidden="1">#REF!</definedName>
    <definedName name="__123Graph_LBL_C売上高推移1" localSheetId="19" hidden="1">[1]比較!#REF!</definedName>
    <definedName name="__123Graph_LBL_C売上高推移1" localSheetId="17" hidden="1">[2]比較!#REF!</definedName>
    <definedName name="__123Graph_LBL_C売上高推移1" localSheetId="18" hidden="1">[2]比較!#REF!</definedName>
    <definedName name="__123Graph_LBL_C売上高推移1" hidden="1">[3]比較!#REF!</definedName>
    <definedName name="__123Graph_LBL_C売上高推移92K" localSheetId="19" hidden="1">[1]比較!#REF!</definedName>
    <definedName name="__123Graph_LBL_C売上高推移92K" localSheetId="17" hidden="1">[2]比較!#REF!</definedName>
    <definedName name="__123Graph_LBL_C売上高推移92K" localSheetId="18" hidden="1">[2]比較!#REF!</definedName>
    <definedName name="__123Graph_LBL_C売上高推移92K" hidden="1">[3]比較!#REF!</definedName>
    <definedName name="__123Graph_LBL_C売上国内酵素" localSheetId="19" hidden="1">[1]比較!#REF!</definedName>
    <definedName name="__123Graph_LBL_C売上国内酵素" localSheetId="17" hidden="1">[2]比較!#REF!</definedName>
    <definedName name="__123Graph_LBL_C売上国内酵素" localSheetId="18" hidden="1">[2]比較!#REF!</definedName>
    <definedName name="__123Graph_LBL_C売上国内酵素" hidden="1">[3]比較!#REF!</definedName>
    <definedName name="__123Graph_LBL_C比例費" hidden="1">#REF!</definedName>
    <definedName name="__123Graph_LBL_C費用推移" hidden="1">#REF!</definedName>
    <definedName name="__123Graph_LBL_D" localSheetId="19" hidden="1">[1]比較!#REF!</definedName>
    <definedName name="__123Graph_LBL_D" localSheetId="17" hidden="1">[2]比較!#REF!</definedName>
    <definedName name="__123Graph_LBL_D" localSheetId="18" hidden="1">[2]比較!#REF!</definedName>
    <definedName name="__123Graph_LBL_D" hidden="1">[3]比較!#REF!</definedName>
    <definedName name="__123Graph_LBL_D固定費" hidden="1">#REF!</definedName>
    <definedName name="__123Graph_LBL_D売上高推移1" localSheetId="19" hidden="1">[1]比較!#REF!</definedName>
    <definedName name="__123Graph_LBL_D売上高推移1" localSheetId="17" hidden="1">[2]比較!#REF!</definedName>
    <definedName name="__123Graph_LBL_D売上高推移1" localSheetId="18" hidden="1">[2]比較!#REF!</definedName>
    <definedName name="__123Graph_LBL_D売上高推移1" hidden="1">[3]比較!#REF!</definedName>
    <definedName name="__123Graph_LBL_D売上高推移92K" localSheetId="19" hidden="1">[1]比較!#REF!</definedName>
    <definedName name="__123Graph_LBL_D売上高推移92K" localSheetId="17" hidden="1">[2]比較!#REF!</definedName>
    <definedName name="__123Graph_LBL_D売上高推移92K" localSheetId="18" hidden="1">[2]比較!#REF!</definedName>
    <definedName name="__123Graph_LBL_D売上高推移92K" hidden="1">[3]比較!#REF!</definedName>
    <definedName name="__123Graph_LBL_D売上国内酵素" localSheetId="19" hidden="1">[1]比較!#REF!</definedName>
    <definedName name="__123Graph_LBL_D売上国内酵素" localSheetId="17" hidden="1">[2]比較!#REF!</definedName>
    <definedName name="__123Graph_LBL_D売上国内酵素" localSheetId="18" hidden="1">[2]比較!#REF!</definedName>
    <definedName name="__123Graph_LBL_D売上国内酵素" hidden="1">[3]比較!#REF!</definedName>
    <definedName name="__123Graph_LBL_D比例費" hidden="1">#REF!</definedName>
    <definedName name="__123Graph_LBL_E" localSheetId="19" hidden="1">[1]比較!#REF!</definedName>
    <definedName name="__123Graph_LBL_E" localSheetId="17" hidden="1">[2]比較!#REF!</definedName>
    <definedName name="__123Graph_LBL_E" localSheetId="18" hidden="1">[2]比較!#REF!</definedName>
    <definedName name="__123Graph_LBL_E" hidden="1">[3]比較!#REF!</definedName>
    <definedName name="__123Graph_LBL_E固定費" hidden="1">#REF!</definedName>
    <definedName name="__123Graph_LBL_E売上高推移92K" localSheetId="19" hidden="1">[1]比較!#REF!</definedName>
    <definedName name="__123Graph_LBL_E売上高推移92K" localSheetId="17" hidden="1">[2]比較!#REF!</definedName>
    <definedName name="__123Graph_LBL_E売上高推移92K" localSheetId="18" hidden="1">[2]比較!#REF!</definedName>
    <definedName name="__123Graph_LBL_E売上高推移92K" hidden="1">[3]比較!#REF!</definedName>
    <definedName name="__123Graph_LBL_E売上国内酵素" localSheetId="19" hidden="1">[1]比較!#REF!</definedName>
    <definedName name="__123Graph_LBL_E売上国内酵素" localSheetId="17" hidden="1">[2]比較!#REF!</definedName>
    <definedName name="__123Graph_LBL_E売上国内酵素" localSheetId="18" hidden="1">[2]比較!#REF!</definedName>
    <definedName name="__123Graph_LBL_E売上国内酵素" hidden="1">[3]比較!#REF!</definedName>
    <definedName name="__123Graph_LBL_E比例費" hidden="1">#REF!</definedName>
    <definedName name="__123Graph_LBL_F" localSheetId="19" hidden="1">[1]比較!#REF!</definedName>
    <definedName name="__123Graph_LBL_F" localSheetId="17" hidden="1">[2]比較!#REF!</definedName>
    <definedName name="__123Graph_LBL_F" localSheetId="18" hidden="1">[2]比較!#REF!</definedName>
    <definedName name="__123Graph_LBL_F" hidden="1">[3]比較!#REF!</definedName>
    <definedName name="__123Graph_LBL_F固定費" hidden="1">#REF!</definedName>
    <definedName name="__123Graph_LBL_F売上高推移1" localSheetId="19" hidden="1">[1]比較!#REF!</definedName>
    <definedName name="__123Graph_LBL_F売上高推移1" localSheetId="17" hidden="1">[2]比較!#REF!</definedName>
    <definedName name="__123Graph_LBL_F売上高推移1" localSheetId="18" hidden="1">[2]比較!#REF!</definedName>
    <definedName name="__123Graph_LBL_F売上高推移1" hidden="1">[3]比較!#REF!</definedName>
    <definedName name="__123Graph_LBL_F売上高推移92K" localSheetId="19" hidden="1">[1]比較!#REF!</definedName>
    <definedName name="__123Graph_LBL_F売上高推移92K" localSheetId="17" hidden="1">[2]比較!#REF!</definedName>
    <definedName name="__123Graph_LBL_F売上高推移92K" localSheetId="18" hidden="1">[2]比較!#REF!</definedName>
    <definedName name="__123Graph_LBL_F売上高推移92K" hidden="1">[3]比較!#REF!</definedName>
    <definedName name="__123Graph_LBL_F売上国内酵素" localSheetId="19" hidden="1">[1]比較!#REF!</definedName>
    <definedName name="__123Graph_LBL_F売上国内酵素" localSheetId="17" hidden="1">[2]比較!#REF!</definedName>
    <definedName name="__123Graph_LBL_F売上国内酵素" localSheetId="18" hidden="1">[2]比較!#REF!</definedName>
    <definedName name="__123Graph_LBL_F売上国内酵素" hidden="1">[3]比較!#REF!</definedName>
    <definedName name="__123Graph_LBL_F比例費" hidden="1">#REF!</definedName>
    <definedName name="__123Graph_X" localSheetId="19" hidden="1">[1]比較!#REF!</definedName>
    <definedName name="__123Graph_X" localSheetId="17" hidden="1">[2]比較!#REF!</definedName>
    <definedName name="__123Graph_X" localSheetId="18" hidden="1">[2]比較!#REF!</definedName>
    <definedName name="__123Graph_X" hidden="1">[3]比較!#REF!</definedName>
    <definedName name="__123Graph_XBONDVSE" hidden="1">[4]電圧低減開口率.XLS!$K$9:$K$23</definedName>
    <definedName name="__123Graph_XCurrent" hidden="1">'[5]絶縁2,3BANK'!#REF!</definedName>
    <definedName name="__123Graph_XITAATUVSE" hidden="1">[4]電圧低減開口率.XLS!$G$9:$G$23</definedName>
    <definedName name="__123Graph_XLVSE" hidden="1">[4]電圧低減開口率.XLS!$P$9:$P$23</definedName>
    <definedName name="__123Graph_XLWVSE" hidden="1">[4]電圧低減開口率.XLS!$I$9:$I$23</definedName>
    <definedName name="__123Graph_XMENSEKIVSE" hidden="1">[4]電圧低減開口率.XLS!$R$9:$R$23</definedName>
    <definedName name="__123Graph_XOKURIVSE" hidden="1">[4]電圧低減開口率.XLS!$J$9:$J$23</definedName>
    <definedName name="__123Graph_XOPENVSE" hidden="1">[4]電圧低減開口率.XLS!$Q$9:$Q$23</definedName>
    <definedName name="__123Graph_XSWVSE" hidden="1">[4]電圧低減開口率.XLS!$H$9:$H$23</definedName>
    <definedName name="__123Graph_X固定費" hidden="1">#REF!</definedName>
    <definedName name="__123Graph_X需要" hidden="1">#REF!</definedName>
    <definedName name="__123Graph_X売上高推移1" localSheetId="19" hidden="1">[1]比較!#REF!</definedName>
    <definedName name="__123Graph_X売上高推移1" localSheetId="17" hidden="1">[2]比較!#REF!</definedName>
    <definedName name="__123Graph_X売上高推移1" localSheetId="18" hidden="1">[2]比較!#REF!</definedName>
    <definedName name="__123Graph_X売上高推移1" hidden="1">[3]比較!#REF!</definedName>
    <definedName name="__123Graph_X売上高推移92K" localSheetId="19" hidden="1">[1]比較!#REF!</definedName>
    <definedName name="__123Graph_X売上高推移92K" localSheetId="17" hidden="1">[2]比較!#REF!</definedName>
    <definedName name="__123Graph_X売上高推移92K" localSheetId="18" hidden="1">[2]比較!#REF!</definedName>
    <definedName name="__123Graph_X売上高推移92K" hidden="1">[3]比較!#REF!</definedName>
    <definedName name="__123Graph_X売上国内酵素" localSheetId="19" hidden="1">[1]比較!#REF!</definedName>
    <definedName name="__123Graph_X売上国内酵素" localSheetId="17" hidden="1">[2]比較!#REF!</definedName>
    <definedName name="__123Graph_X売上国内酵素" localSheetId="18" hidden="1">[2]比較!#REF!</definedName>
    <definedName name="__123Graph_X売上国内酵素" hidden="1">[3]比較!#REF!</definedName>
    <definedName name="__123Graph_X比例費" hidden="1">#REF!</definedName>
    <definedName name="__123Graph_X費用推移" hidden="1">#REF!</definedName>
    <definedName name="__key2" localSheetId="19" hidden="1">#REF!</definedName>
    <definedName name="__key2" localSheetId="17" hidden="1">#REF!</definedName>
    <definedName name="__key2" hidden="1">#REF!</definedName>
    <definedName name="__WW2" localSheetId="0" hidden="1">{"印刷１",#N/A,FALSE,"石井担当分比較";"印刷２",#N/A,FALSE,"石井担当分比較";"印刷３",#N/A,FALSE,"石井担当分比較";"印刷４",#N/A,FALSE,"石井担当分比較"}</definedName>
    <definedName name="__WW2" hidden="1">{"印刷１",#N/A,FALSE,"石井担当分比較";"印刷２",#N/A,FALSE,"石井担当分比較";"印刷３",#N/A,FALSE,"石井担当分比較";"印刷４",#N/A,FALSE,"石井担当分比較"}</definedName>
    <definedName name="_123Graph_B" localSheetId="18" hidden="1">[6]比較!#REF!</definedName>
    <definedName name="_123Graph_B" hidden="1">[6]比較!#REF!</definedName>
    <definedName name="_Dist_Bin" hidden="1">[7]修了００!$B$1:$AU$17</definedName>
    <definedName name="_Dist_Values" hidden="1">[7]修了００!$B$1</definedName>
    <definedName name="_Fill" hidden="1">#REF!</definedName>
    <definedName name="_xlnm._FilterDatabase" localSheetId="2" hidden="1">原料変更品纏め!$A$3:$H$7</definedName>
    <definedName name="_H４６134">#REF!</definedName>
    <definedName name="_Key1" localSheetId="19" hidden="1">#REF!</definedName>
    <definedName name="_Key1" localSheetId="17" hidden="1">#REF!</definedName>
    <definedName name="_Key1" localSheetId="18" hidden="1">#REF!</definedName>
    <definedName name="_Key1" hidden="1">#REF!</definedName>
    <definedName name="_key2" localSheetId="19" hidden="1">#REF!</definedName>
    <definedName name="_key2" localSheetId="17" hidden="1">#REF!</definedName>
    <definedName name="_key2" hidden="1">#REF!</definedName>
    <definedName name="_MatInverse_In" hidden="1">[8]触媒組成!#REF!</definedName>
    <definedName name="_Order1" hidden="1">255</definedName>
    <definedName name="_Order2" hidden="1">255</definedName>
    <definedName name="_Sort" localSheetId="19" hidden="1">#REF!</definedName>
    <definedName name="_Sort" localSheetId="17" hidden="1">#REF!</definedName>
    <definedName name="_Sort" localSheetId="18" hidden="1">#REF!</definedName>
    <definedName name="_Sort" hidden="1">#REF!</definedName>
    <definedName name="_ss1">#REF!</definedName>
    <definedName name="_ss2">#REF!</definedName>
    <definedName name="_Table2_In1" hidden="1">#REF!</definedName>
    <definedName name="_Table2_In2" hidden="1">#REF!</definedName>
    <definedName name="_Table2_Out" hidden="1">#REF!</definedName>
    <definedName name="_WW2" localSheetId="0" hidden="1">{"印刷１",#N/A,FALSE,"石井担当分比較";"印刷２",#N/A,FALSE,"石井担当分比較";"印刷３",#N/A,FALSE,"石井担当分比較";"印刷４",#N/A,FALSE,"石井担当分比較"}</definedName>
    <definedName name="_WW2" hidden="1">{"印刷１",#N/A,FALSE,"石井担当分比較";"印刷２",#N/A,FALSE,"石井担当分比較";"印刷３",#N/A,FALSE,"石井担当分比較";"印刷４",#N/A,FALSE,"石井担当分比較"}</definedName>
    <definedName name="\a">#N/A</definedName>
    <definedName name="\c">#N/A</definedName>
    <definedName name="\d">#N/A</definedName>
    <definedName name="\e">#N/A</definedName>
    <definedName name="\f">#N/A</definedName>
    <definedName name="\g">#N/A</definedName>
    <definedName name="\k">#REF!</definedName>
    <definedName name="\m">#N/A</definedName>
    <definedName name="\p">#N/A</definedName>
    <definedName name="\q">#N/A</definedName>
    <definedName name="\r">#N/A</definedName>
    <definedName name="\s">#N/A</definedName>
    <definedName name="\w">#REF!</definedName>
    <definedName name="\x">#N/A</definedName>
    <definedName name="\y">#N/A</definedName>
    <definedName name="\z">#N/A</definedName>
    <definedName name="a" hidden="1">[9]比較!#REF!</definedName>
    <definedName name="aa" hidden="1">[9]比較!#REF!</definedName>
    <definedName name="aaaa" hidden="1">[9]比較!#REF!</definedName>
    <definedName name="aaaaaaa" hidden="1">[10]比較!#REF!</definedName>
    <definedName name="afc" localSheetId="0" hidden="1">{"印刷１",#N/A,FALSE,"石井担当分比較";"印刷２",#N/A,FALSE,"石井担当分比較";"印刷３",#N/A,FALSE,"石井担当分比較";"印刷４",#N/A,FALSE,"石井担当分比較"}</definedName>
    <definedName name="afc" hidden="1">{"印刷１",#N/A,FALSE,"石井担当分比較";"印刷２",#N/A,FALSE,"石井担当分比較";"印刷３",#N/A,FALSE,"石井担当分比較";"印刷４",#N/A,FALSE,"石井担当分比較"}</definedName>
    <definedName name="ａｋ" localSheetId="0" hidden="1">{"印刷１",#N/A,FALSE,"石井担当分比較";"印刷２",#N/A,FALSE,"石井担当分比較";"印刷３",#N/A,FALSE,"石井担当分比較";"印刷４",#N/A,FALSE,"石井担当分比較"}</definedName>
    <definedName name="ａｋ" hidden="1">{"印刷１",#N/A,FALSE,"石井担当分比較";"印刷２",#N/A,FALSE,"石井担当分比較";"印刷３",#N/A,FALSE,"石井担当分比較";"印刷４",#N/A,FALSE,"石井担当分比較"}</definedName>
    <definedName name="atbc" hidden="1">[11]比較!#REF!</definedName>
    <definedName name="bb" hidden="1">[9]比較!#REF!</definedName>
    <definedName name="bbbb" hidden="1">[9]比較!#REF!</definedName>
    <definedName name="bbbbb" hidden="1">[9]比較!#REF!</definedName>
    <definedName name="bbbbbb" hidden="1">[9]比較!#REF!</definedName>
    <definedName name="bbbbbbbb" hidden="1">[9]比較!#REF!</definedName>
    <definedName name="bbbbbbbbbbbbb" hidden="1">[9]比較!#REF!</definedName>
    <definedName name="bbbbbbbbbbbbbbbb" hidden="1">[9]比較!#REF!</definedName>
    <definedName name="cc" hidden="1">[9]比較!#REF!</definedName>
    <definedName name="cccc" hidden="1">[9]比較!#REF!</definedName>
    <definedName name="cccccc" hidden="1">[9]比較!#REF!</definedName>
    <definedName name="ｆｊｈｆへ" hidden="1">#REF!</definedName>
    <definedName name="ggg" hidden="1">#REF!</definedName>
    <definedName name="ggggggggg" hidden="1">#REF!</definedName>
    <definedName name="ggggggggggggggggggggggggg" hidden="1">#REF!</definedName>
    <definedName name="haha" hidden="1">[9]比較!#REF!</definedName>
    <definedName name="haiti" localSheetId="0" hidden="1">{"印刷１",#N/A,FALSE,"石井担当分比較";"印刷２",#N/A,FALSE,"石井担当分比較";"印刷３",#N/A,FALSE,"石井担当分比較";"印刷４",#N/A,FALSE,"石井担当分比較"}</definedName>
    <definedName name="haiti" hidden="1">{"印刷１",#N/A,FALSE,"石井担当分比較";"印刷２",#N/A,FALSE,"石井担当分比較";"印刷３",#N/A,FALSE,"石井担当分比較";"印刷４",#N/A,FALSE,"石井担当分比較"}</definedName>
    <definedName name="HTML_CodePage" hidden="1">932</definedName>
    <definedName name="HTML_Control" localSheetId="0" hidden="1">{"'神華炭'!$D$38:$D$39"}</definedName>
    <definedName name="HTML_Control" hidden="1">{"'神華炭'!$D$38:$D$39"}</definedName>
    <definedName name="HTML_Description" hidden="1">""</definedName>
    <definedName name="HTML_Email" hidden="1">""</definedName>
    <definedName name="HTML_Header" hidden="1">"神華炭"</definedName>
    <definedName name="HTML_LastUpdate" hidden="1">"2002/12/27"</definedName>
    <definedName name="HTML_LineAfter" hidden="1">FALSE</definedName>
    <definedName name="HTML_LineBefore" hidden="1">FALSE</definedName>
    <definedName name="HTML_Name" hidden="1">"情報システム部"</definedName>
    <definedName name="HTML_OBDlg2" hidden="1">TRUE</definedName>
    <definedName name="HTML_OBDlg4" hidden="1">TRUE</definedName>
    <definedName name="HTML_OS" hidden="1">0</definedName>
    <definedName name="HTML_PathFile" hidden="1">"C:\My Documents\FAX･連絡書\MyHTML.htm"</definedName>
    <definedName name="HTML_Title" hidden="1">"連絡書"</definedName>
    <definedName name="iii" localSheetId="17" hidden="1">[12]比較!#REF!</definedName>
    <definedName name="iii" hidden="1">[13]比較!#REF!</definedName>
    <definedName name="ｊｊｊ" hidden="1">#REF!</definedName>
    <definedName name="ｌｌｌ" hidden="1">[14]比較!#REF!</definedName>
    <definedName name="m" hidden="1">[9]比較!#REF!</definedName>
    <definedName name="m7Aスケジュル" localSheetId="13">[15]!m7Aスケジュル</definedName>
    <definedName name="m7Aスケジュル">[15]!m7Aスケジュル</definedName>
    <definedName name="m7A印刷" localSheetId="13">[15]!m7A印刷</definedName>
    <definedName name="m7A印刷">[15]!m7A印刷</definedName>
    <definedName name="m7A条件" localSheetId="13">[15]!m7A条件</definedName>
    <definedName name="m7A条件">[15]!m7A条件</definedName>
    <definedName name="MENU" localSheetId="13">[15]!MENU</definedName>
    <definedName name="MENU">[15]!MENU</definedName>
    <definedName name="mm" hidden="1">[9]比較!#REF!</definedName>
    <definedName name="mmm" hidden="1">[9]比較!#REF!</definedName>
    <definedName name="mmmm" hidden="1">#REF!</definedName>
    <definedName name="mmmmmmmmm" hidden="1">#REF!</definedName>
    <definedName name="n" hidden="1">[9]比較!#REF!</definedName>
    <definedName name="NAFT" localSheetId="17" hidden="1">[12]比較!#REF!</definedName>
    <definedName name="NAFT" hidden="1">[13]比較!#REF!</definedName>
    <definedName name="nn" hidden="1">[9]比較!#REF!</definedName>
    <definedName name="nnnn" hidden="1">[9]比較!#REF!</definedName>
    <definedName name="nnnnn" hidden="1">[9]比較!#REF!</definedName>
    <definedName name="nnnnnn" hidden="1">[9]比較!#REF!</definedName>
    <definedName name="nnnnnnnnn" hidden="1">[9]比較!#REF!</definedName>
    <definedName name="nnnnnnnnnnnnn" hidden="1">[9]比較!#REF!</definedName>
    <definedName name="nnnnnnnnnnnnnnnnnnnn" hidden="1">[9]比較!#REF!</definedName>
    <definedName name="nnnnnnnnnnnnnnnnnnnnnnnnnn" hidden="1">[9]比較!#REF!</definedName>
    <definedName name="nnnnnnnnnnnnnnnnnnnnnnnnnnnnnn" hidden="1">[9]比較!#REF!</definedName>
    <definedName name="No.001">#REF!</definedName>
    <definedName name="No.002">#REF!</definedName>
    <definedName name="No.003">#REF!</definedName>
    <definedName name="No.004">#REF!</definedName>
    <definedName name="No.005">#REF!</definedName>
    <definedName name="No.006">#REF!</definedName>
    <definedName name="No.007">#REF!</definedName>
    <definedName name="No.008">#REF!</definedName>
    <definedName name="No.009">#REF!</definedName>
    <definedName name="No.010">#REF!</definedName>
    <definedName name="No.011">#REF!</definedName>
    <definedName name="No.012">#REF!</definedName>
    <definedName name="No.013">#REF!</definedName>
    <definedName name="No.014">#REF!</definedName>
    <definedName name="No.015">#REF!</definedName>
    <definedName name="No.016">#REF!</definedName>
    <definedName name="No.017">#REF!</definedName>
    <definedName name="No.018">#REF!</definedName>
    <definedName name="No.019">#REF!</definedName>
    <definedName name="No.020">#REF!</definedName>
    <definedName name="No.021">#REF!</definedName>
    <definedName name="No.022">#REF!</definedName>
    <definedName name="No.023">#REF!</definedName>
    <definedName name="No.024">#REF!</definedName>
    <definedName name="No.025">#REF!</definedName>
    <definedName name="No.026">#REF!</definedName>
    <definedName name="No.027">#REF!</definedName>
    <definedName name="No.028">#REF!</definedName>
    <definedName name="No.029">#REF!</definedName>
    <definedName name="No.030">#REF!</definedName>
    <definedName name="No.031">#REF!</definedName>
    <definedName name="No.032">#REF!</definedName>
    <definedName name="No.1">#REF!</definedName>
    <definedName name="No.10">#REF!</definedName>
    <definedName name="No.11">#REF!</definedName>
    <definedName name="No.12">#REF!</definedName>
    <definedName name="No.13">#REF!</definedName>
    <definedName name="No.14">#REF!</definedName>
    <definedName name="No.15">#REF!</definedName>
    <definedName name="No.16">#REF!</definedName>
    <definedName name="No.17">#REF!</definedName>
    <definedName name="No.18">#REF!</definedName>
    <definedName name="No.19">#REF!</definedName>
    <definedName name="No.1t">#REF!</definedName>
    <definedName name="No.1tt">#REF!</definedName>
    <definedName name="No.2">#REF!</definedName>
    <definedName name="No.20">#REF!</definedName>
    <definedName name="No.21">#REF!</definedName>
    <definedName name="No.22">#REF!</definedName>
    <definedName name="No.23">#REF!</definedName>
    <definedName name="No.24">#REF!</definedName>
    <definedName name="No.25">#REF!</definedName>
    <definedName name="No.26">#REF!</definedName>
    <definedName name="No.27">#REF!</definedName>
    <definedName name="No.28">#REF!</definedName>
    <definedName name="No.29">#REF!</definedName>
    <definedName name="No.3">#REF!</definedName>
    <definedName name="No.30">#REF!</definedName>
    <definedName name="No.31">#REF!</definedName>
    <definedName name="No.32">#REF!</definedName>
    <definedName name="No.33">#REF!</definedName>
    <definedName name="No.4">#REF!</definedName>
    <definedName name="No.5">#REF!</definedName>
    <definedName name="No.50">#REF!</definedName>
    <definedName name="No.6">#REF!</definedName>
    <definedName name="No.7">#REF!</definedName>
    <definedName name="No.8">#REF!</definedName>
    <definedName name="No.9">#REF!</definedName>
    <definedName name="oo" localSheetId="18">#REF!</definedName>
    <definedName name="oo" hidden="1">[16]電圧低減開口率.XLS!$S$9:$S$23</definedName>
    <definedName name="ｐｐｐｐ" hidden="1">[11]比較!#REF!</definedName>
    <definedName name="_xlnm.Print_Area" localSheetId="19">'ＥＢＳ-BF'!$A$1:$X$73</definedName>
    <definedName name="_xlnm.Print_Area" localSheetId="8">EBSまとめ!$A$1:$V$43</definedName>
    <definedName name="_xlnm.Print_Area" localSheetId="0">'異常処置 '!$A$1:$Q$39</definedName>
    <definedName name="_xlnm.Print_Area" localSheetId="9">一覧表!$B$6:$Q$7,一覧表!$B$367:$Q$377</definedName>
    <definedName name="_xlnm.Print_Area" localSheetId="2">原料変更品纏め!$D$2:$U$10</definedName>
    <definedName name="_xlnm.Print_Area" localSheetId="6">指示書!$A$1:$K$41</definedName>
    <definedName name="_xlnm.Print_Area" localSheetId="4">状況報告!$A$1:$N$38</definedName>
    <definedName name="_xlnm.Print_Area" localSheetId="1">品質一覧表!$B$6:$Q$7,品質一覧表!$B$367:$Q$377</definedName>
    <definedName name="_xlnm.Print_Area" hidden="1">#REF!</definedName>
    <definedName name="Print_Area_MI">#REF!</definedName>
    <definedName name="Print_Titles_MI">#REF!,#REF!</definedName>
    <definedName name="q" localSheetId="19" hidden="1">#REF!</definedName>
    <definedName name="q" localSheetId="18">#REF!</definedName>
    <definedName name="q" hidden="1">#REF!</definedName>
    <definedName name="qq">#REF!</definedName>
    <definedName name="qqq" hidden="1">[12]比較!#REF!</definedName>
    <definedName name="ｒｒｒ" localSheetId="0" hidden="1">{"印刷１",#N/A,FALSE,"石井担当分比較";"印刷２",#N/A,FALSE,"石井担当分比較";"印刷３",#N/A,FALSE,"石井担当分比較";"印刷４",#N/A,FALSE,"石井担当分比較"}</definedName>
    <definedName name="ｒｒｒ" hidden="1">{"印刷１",#N/A,FALSE,"石井担当分比較";"印刷２",#N/A,FALSE,"石井担当分比較";"印刷３",#N/A,FALSE,"石井担当分比較";"印刷４",#N/A,FALSE,"石井担当分比較"}</definedName>
    <definedName name="s" hidden="1">[9]比較!#REF!</definedName>
    <definedName name="SAP" hidden="1">2</definedName>
    <definedName name="SAPBEXdnldView" hidden="1">"DC4J31R4QICGEO7ZZZ5VMMTWP"</definedName>
    <definedName name="SAPBEXhrIndnt" hidden="1">1</definedName>
    <definedName name="SAPBEXrevision" hidden="1">1</definedName>
    <definedName name="SAPBEXsysID" localSheetId="19" hidden="1">"A15"</definedName>
    <definedName name="SAPBEXsysID" hidden="1">"A14"</definedName>
    <definedName name="SAPBEXwbID" localSheetId="19" hidden="1">"3OXB4F84JIL4ME03FZVIAC3M7"</definedName>
    <definedName name="SAPBEXwbID" hidden="1">"3QDDOT1DZIW40W9C9SBUJTVF5"</definedName>
    <definedName name="ＳＤ川崎" localSheetId="0" hidden="1">{"印刷１",#N/A,FALSE,"石井担当分比較";"印刷２",#N/A,FALSE,"石井担当分比較";"印刷３",#N/A,FALSE,"石井担当分比較";"印刷４",#N/A,FALSE,"石井担当分比較"}</definedName>
    <definedName name="ＳＤ川崎" hidden="1">{"印刷１",#N/A,FALSE,"石井担当分比較";"印刷２",#N/A,FALSE,"石井担当分比較";"印刷３",#N/A,FALSE,"石井担当分比較";"印刷４",#N/A,FALSE,"石井担当分比較"}</definedName>
    <definedName name="Sensitibity" localSheetId="13">[17]!Sensitibity</definedName>
    <definedName name="Sensitibity">[17]!Sensitibity</definedName>
    <definedName name="sort2" localSheetId="19" hidden="1">#REF!</definedName>
    <definedName name="sort2" localSheetId="17" hidden="1">#REF!</definedName>
    <definedName name="sort2" localSheetId="18" hidden="1">#REF!</definedName>
    <definedName name="sort2" hidden="1">#REF!</definedName>
    <definedName name="ss" hidden="1">[9]比較!#REF!</definedName>
    <definedName name="sss" hidden="1">[9]比較!#REF!</definedName>
    <definedName name="sssss" hidden="1">[9]比較!#REF!</definedName>
    <definedName name="sssssss" hidden="1">[9]比較!#REF!</definedName>
    <definedName name="Step1" localSheetId="17" hidden="1">[12]比較!#REF!</definedName>
    <definedName name="Step1" hidden="1">[13]比較!#REF!</definedName>
    <definedName name="t" hidden="1">{"印刷１",#N/A,FALSE,"石井担当分比較";"印刷２",#N/A,FALSE,"石井担当分比較";"印刷３",#N/A,FALSE,"石井担当分比較";"印刷４",#N/A,FALSE,"石井担当分比較"}</definedName>
    <definedName name="tttt" hidden="1">[12]比較!#REF!</definedName>
    <definedName name="ｔｔｔｔｔ" hidden="1">[11]比較!#REF!</definedName>
    <definedName name="UNI_FILT_OFFSPEC" hidden="1">2</definedName>
    <definedName name="UNI_FILT_ONSPEC" hidden="1">1</definedName>
    <definedName name="UNI_NOTHING" hidden="1">0</definedName>
    <definedName name="UNI_PRES_FILTER" hidden="1">1</definedName>
    <definedName name="UNI_PRES_HEADINGS" hidden="1">16</definedName>
    <definedName name="UNI_PRES_INVERT" hidden="1">2</definedName>
    <definedName name="UNI_PRES_MATRIX" hidden="1">4</definedName>
    <definedName name="UNI_PRES_MERGED" hidden="1">8</definedName>
    <definedName name="UNI_PRES_OUTLIERS" hidden="1">32</definedName>
    <definedName name="UNI_RET_ATTRIB" hidden="1">64</definedName>
    <definedName name="UNI_RET_CONF" hidden="1">32</definedName>
    <definedName name="UNI_RET_DESC" hidden="1">4</definedName>
    <definedName name="UNI_RET_EQUIP" hidden="1">1</definedName>
    <definedName name="UNI_RET_OFFSPEC" hidden="1">512</definedName>
    <definedName name="UNI_RET_ONSPEC" hidden="1">256</definedName>
    <definedName name="UNI_RET_PROP" hidden="1">32</definedName>
    <definedName name="UNI_RET_PROPDESC" hidden="1">64</definedName>
    <definedName name="UNI_RET_SMPLPNT" hidden="1">4</definedName>
    <definedName name="UNI_RET_SPECMAX" hidden="1">2048</definedName>
    <definedName name="UNI_RET_SPECMIN" hidden="1">1024</definedName>
    <definedName name="UNI_RET_TAG" hidden="1">1</definedName>
    <definedName name="UNI_RET_TESTTIME" hidden="1">128</definedName>
    <definedName name="UNI_RET_TIME" hidden="1">8</definedName>
    <definedName name="UNI_RET_UNIT" hidden="1">2</definedName>
    <definedName name="UNI_RET_VALUE" hidden="1">16</definedName>
    <definedName name="v" hidden="1">[9]比較!#REF!</definedName>
    <definedName name="vv" hidden="1">[9]比較!#REF!</definedName>
    <definedName name="vvv" hidden="1">[9]比較!#REF!</definedName>
    <definedName name="vvvvv" hidden="1">[9]比較!#REF!</definedName>
    <definedName name="vvvvvvv" hidden="1">[9]比較!#REF!</definedName>
    <definedName name="vvvvvvvvvvvv" hidden="1">[9]比較!#REF!</definedName>
    <definedName name="wrn.石化協アンケート." localSheetId="19" hidden="1">{"印刷１",#N/A,FALSE,"石井担当分比較";"印刷２",#N/A,FALSE,"石井担当分比較";"印刷３",#N/A,FALSE,"石井担当分比較";"印刷４",#N/A,FALSE,"石井担当分比較"}</definedName>
    <definedName name="wrn.石化協アンケート." localSheetId="17" hidden="1">{"印刷１",#N/A,FALSE,"石井担当分比較";"印刷２",#N/A,FALSE,"石井担当分比較";"印刷３",#N/A,FALSE,"石井担当分比較";"印刷４",#N/A,FALSE,"石井担当分比較"}</definedName>
    <definedName name="wrn.石化協アンケート." localSheetId="0" hidden="1">{"印刷１",#N/A,FALSE,"石井担当分比較";"印刷２",#N/A,FALSE,"石井担当分比較";"印刷３",#N/A,FALSE,"石井担当分比較";"印刷４",#N/A,FALSE,"石井担当分比較"}</definedName>
    <definedName name="wrn.石化協アンケート." hidden="1">{"印刷１",#N/A,FALSE,"石井担当分比較";"印刷２",#N/A,FALSE,"石井担当分比較";"印刷３",#N/A,FALSE,"石井担当分比較";"印刷４",#N/A,FALSE,"石井担当分比較"}</definedName>
    <definedName name="wrn.石化協アンケート.2" hidden="1">{"印刷１",#N/A,FALSE,"石井担当分比較";"印刷２",#N/A,FALSE,"石井担当分比較";"印刷３",#N/A,FALSE,"石井担当分比較";"印刷４",#N/A,FALSE,"石井担当分比較"}</definedName>
    <definedName name="ww">'[18]PCDL CX-5508'!#REF!</definedName>
    <definedName name="www" localSheetId="17" hidden="1">[12]比較!#REF!</definedName>
    <definedName name="www" hidden="1">[13]比較!#REF!</definedName>
    <definedName name="x" hidden="1">[9]比較!#REF!</definedName>
    <definedName name="xx" hidden="1">[9]比較!#REF!</definedName>
    <definedName name="xxxx" hidden="1">[9]比較!#REF!</definedName>
    <definedName name="xxxxx" hidden="1">[9]比較!#REF!</definedName>
    <definedName name="xxxxxxx" hidden="1">[9]比較!#REF!</definedName>
    <definedName name="ＹＯ設備">#REF!</definedName>
    <definedName name="ｙｔｄｆｋｙｔｊ" hidden="1">[19]比較!#REF!</definedName>
    <definedName name="z" hidden="1">[9]比較!#REF!</definedName>
    <definedName name="zz" hidden="1">[9]比較!#REF!</definedName>
    <definedName name="zzz" hidden="1">[9]比較!#REF!</definedName>
    <definedName name="zzzzzz" hidden="1">[9]比較!#REF!</definedName>
    <definedName name="あ" localSheetId="17" hidden="1">[11]比較!#REF!</definedName>
    <definedName name="あ" hidden="1">[9]比較!#REF!</definedName>
    <definedName name="あｑ２７">#REF!</definedName>
    <definedName name="ああ" hidden="1">[9]比較!#REF!</definedName>
    <definedName name="あああ" hidden="1">[9]比較!#REF!</definedName>
    <definedName name="ああああ" hidden="1">[19]比較!#REF!</definedName>
    <definedName name="あああああ" hidden="1">[9]比較!#REF!</definedName>
    <definedName name="ああああああ" hidden="1">[19]比較!#REF!</definedName>
    <definedName name="あああああああ" hidden="1">'[20]2003.11.27.メリット計算表'!$I$23:$V$23</definedName>
    <definedName name="あかかかかか" hidden="1">[10]比較!#REF!</definedName>
    <definedName name="あっささささあさささ" hidden="1">[10]比較!#REF!</definedName>
    <definedName name="い" hidden="1">[9]比較!#REF!</definedName>
    <definedName name="いい" hidden="1">[9]比較!#REF!</definedName>
    <definedName name="いいい" hidden="1">[9]比較!#REF!</definedName>
    <definedName name="いいいいい" hidden="1">[19]比較!#REF!</definedName>
    <definedName name="いいいいいい" hidden="1">[9]比較!#REF!</definedName>
    <definedName name="インサツ">#REF!</definedName>
    <definedName name="う" hidden="1">[9]比較!#REF!</definedName>
    <definedName name="うう" hidden="1">[9]比較!#REF!</definedName>
    <definedName name="ううう" hidden="1">[9]比較!#REF!</definedName>
    <definedName name="ううううう" hidden="1">[9]比較!#REF!</definedName>
    <definedName name="ううううううう" hidden="1">[19]比較!#REF!</definedName>
    <definedName name="え" hidden="1">[9]比較!#REF!</definedName>
    <definedName name="ええ" hidden="1">[9]比較!#REF!</definedName>
    <definedName name="えええ" hidden="1">[9]比較!#REF!</definedName>
    <definedName name="ええええ" hidden="1">[9]比較!#REF!</definedName>
    <definedName name="ええええええ" hidden="1">[9]比較!#REF!</definedName>
    <definedName name="えだ" hidden="1">#REF!</definedName>
    <definedName name="エネ効９５年初">#REF!</definedName>
    <definedName name="お" hidden="1">[9]比較!#REF!</definedName>
    <definedName name="おお" hidden="1">[9]比較!#REF!</definedName>
    <definedName name="おおお" hidden="1">[9]比較!#REF!</definedName>
    <definedName name="おおおおお" hidden="1">[9]比較!#REF!</definedName>
    <definedName name="おおおおおお" hidden="1">[9]比較!#REF!</definedName>
    <definedName name="かかか" hidden="1">[19]比較!#REF!</definedName>
    <definedName name="コンデンサー" localSheetId="17" hidden="1">[12]比較!#REF!</definedName>
    <definedName name="コンデンサー" hidden="1">[1]比較!#REF!</definedName>
    <definedName name="さ" hidden="1">[9]比較!#REF!</definedName>
    <definedName name="ざ" hidden="1">[19]比較!#REF!</definedName>
    <definedName name="し" hidden="1">[9]比較!#REF!</definedName>
    <definedName name="す" hidden="1">[9]比較!#REF!</definedName>
    <definedName name="せ" hidden="1">[9]比較!#REF!</definedName>
    <definedName name="そ" hidden="1">[9]比較!#REF!</definedName>
    <definedName name="その他工場９５年初">#REF!</definedName>
    <definedName name="その他事業部">'[21]97甲乙(新組織ﾍﾞｰｽ)'!#REF!</definedName>
    <definedName name="た" hidden="1">[9]比較!#REF!</definedName>
    <definedName name="ﾀｲﾄﾙ列">'[22]PCDL CX-5508'!#REF!</definedName>
    <definedName name="だだ" hidden="1">#REF!</definedName>
    <definedName name="ち" hidden="1">[9]比較!#REF!</definedName>
    <definedName name="ちち">'[18]PCDL CX-5508'!#REF!</definedName>
    <definedName name="つ" hidden="1">[9]比較!#REF!</definedName>
    <definedName name="て" hidden="1">[9]比較!#REF!</definedName>
    <definedName name="と" hidden="1">[9]比較!#REF!</definedName>
    <definedName name="な" hidden="1">[9]比較!#REF!</definedName>
    <definedName name="に" hidden="1">[9]比較!#REF!</definedName>
    <definedName name="ぬ" hidden="1">[9]比較!#REF!</definedName>
    <definedName name="ぬぬ">'[23]PCDL CX-5508'!#REF!</definedName>
    <definedName name="ね" hidden="1">[9]比較!#REF!</definedName>
    <definedName name="の" hidden="1">[9]比較!#REF!</definedName>
    <definedName name="は" hidden="1">[9]比較!#REF!</definedName>
    <definedName name="はは" hidden="1">[19]比較!#REF!</definedName>
    <definedName name="ははは" hidden="1">[19]比較!#REF!</definedName>
    <definedName name="ハンイ">#REF!</definedName>
    <definedName name="ひ" hidden="1">[9]比較!#REF!</definedName>
    <definedName name="ふ" hidden="1">[9]比較!#REF!</definedName>
    <definedName name="ふぁふぁ" localSheetId="17" hidden="1">[12]比較!#REF!</definedName>
    <definedName name="ふぁふぁ" hidden="1">[1]比較!#REF!</definedName>
    <definedName name="ふゅ" hidden="1">[9]比較!#REF!</definedName>
    <definedName name="へ" hidden="1">[9]比較!#REF!</definedName>
    <definedName name="ほ" hidden="1">[9]比較!#REF!</definedName>
    <definedName name="ま" hidden="1">[9]比較!#REF!</definedName>
    <definedName name="まあ" hidden="1">#REF!</definedName>
    <definedName name="み" hidden="1">#REF!</definedName>
    <definedName name="む" hidden="1">[19]比較!#REF!</definedName>
    <definedName name="ムケ">#REF!</definedName>
    <definedName name="め" hidden="1">[19]比較!#REF!</definedName>
    <definedName name="も" hidden="1">[19]比較!#REF!</definedName>
    <definedName name="や" hidden="1">[19]比較!#REF!</definedName>
    <definedName name="ゆ" hidden="1">[19]比較!#REF!</definedName>
    <definedName name="よ" hidden="1">[19]比較!#REF!</definedName>
    <definedName name="ロット更新" localSheetId="13">[24]!ロット更新</definedName>
    <definedName name="ロット更新">[24]!ロット更新</definedName>
    <definedName name="ん" hidden="1">[19]比較!#REF!</definedName>
    <definedName name="安全管理組織図ー１" hidden="1">[19]比較!#REF!</definedName>
    <definedName name="印刷範囲">#REF!</definedName>
    <definedName name="延岡９５年初">#REF!</definedName>
    <definedName name="下債務９５">#REF!</definedName>
    <definedName name="下枠内９５">#REF!</definedName>
    <definedName name="会議スケジュール" hidden="1">[25]電圧低減開口率.XLS!$H$8</definedName>
    <definedName name="拡大９５年初">#REF!</definedName>
    <definedName name="建材工場９５年初">#REF!</definedName>
    <definedName name="検定">[0]!検定</definedName>
    <definedName name="研究９５年初">#REF!</definedName>
    <definedName name="固定費" hidden="1">#REF!</definedName>
    <definedName name="固定費１１" hidden="1">#REF!</definedName>
    <definedName name="更新２０年コスト" localSheetId="0" hidden="1">{"印刷１",#N/A,FALSE,"石井担当分比較";"印刷２",#N/A,FALSE,"石井担当分比較";"印刷３",#N/A,FALSE,"石井担当分比較";"印刷４",#N/A,FALSE,"石井担当分比較"}</definedName>
    <definedName name="更新２０年コスト" hidden="1">{"印刷１",#N/A,FALSE,"石井担当分比較";"印刷２",#N/A,FALSE,"石井担当分比較";"印刷３",#N/A,FALSE,"石井担当分比較";"印刷４",#N/A,FALSE,"石井担当分比較"}</definedName>
    <definedName name="更新コスト" localSheetId="0" hidden="1">{"印刷１",#N/A,FALSE,"石井担当分比較";"印刷２",#N/A,FALSE,"石井担当分比較";"印刷３",#N/A,FALSE,"石井担当分比較";"印刷４",#N/A,FALSE,"石井担当分比較"}</definedName>
    <definedName name="更新コスト" hidden="1">{"印刷１",#N/A,FALSE,"石井担当分比較";"印刷２",#N/A,FALSE,"石井担当分比較";"印刷３",#N/A,FALSE,"石井担当分比較";"印刷４",#N/A,FALSE,"石井担当分比較"}</definedName>
    <definedName name="差入保証９６">#REF!</definedName>
    <definedName name="資材置き場ｂ" hidden="1">[26]電圧低減開口率.XLS!$S$9:$S$23</definedName>
    <definedName name="事故" hidden="1">{"印刷１",#N/A,FALSE,"石井担当分比較";"印刷２",#N/A,FALSE,"石井担当分比較";"印刷３",#N/A,FALSE,"石井担当分比較";"印刷４",#N/A,FALSE,"石井担当分比較"}</definedName>
    <definedName name="事前検討まとめ" hidden="1">{"印刷１",#N/A,FALSE,"石井担当分比較";"印刷２",#N/A,FALSE,"石井担当分比較";"印刷３",#N/A,FALSE,"石井担当分比較";"印刷４",#N/A,FALSE,"石井担当分比較"}</definedName>
    <definedName name="実施６月" localSheetId="0" hidden="1">{"印刷１",#N/A,FALSE,"石井担当分比較";"印刷２",#N/A,FALSE,"石井担当分比較";"印刷３",#N/A,FALSE,"石井担当分比較";"印刷４",#N/A,FALSE,"石井担当分比較"}</definedName>
    <definedName name="実施６月" hidden="1">{"印刷１",#N/A,FALSE,"石井担当分比較";"印刷２",#N/A,FALSE,"石井担当分比較";"印刷３",#N/A,FALSE,"石井担当分比較";"印刷４",#N/A,FALSE,"石井担当分比較"}</definedName>
    <definedName name="若手">[27]若手・新人!#REF!</definedName>
    <definedName name="若手２">[28]若手・新人!#REF!</definedName>
    <definedName name="守山９５年初">#REF!</definedName>
    <definedName name="秋元" localSheetId="19" hidden="1">#REF!</definedName>
    <definedName name="秋元" localSheetId="17" hidden="1">#REF!</definedName>
    <definedName name="秋元" hidden="1">#REF!</definedName>
    <definedName name="省力化９５年初">#REF!</definedName>
    <definedName name="上債務９５">#REF!</definedName>
    <definedName name="上債務保留９５">#REF!</definedName>
    <definedName name="上枠内９５">#REF!</definedName>
    <definedName name="上枠内保留９５">#REF!</definedName>
    <definedName name="人員明細" hidden="1">#REF!</definedName>
    <definedName name="推移" hidden="1">"41H46Y7TKOF092H8QWLNF7XAV"</definedName>
    <definedName name="水島９５年初">#REF!</definedName>
    <definedName name="川崎９５年初">#REF!</definedName>
    <definedName name="貸付９６">#REF!</definedName>
    <definedName name="大仁９５年初">#REF!</definedName>
    <definedName name="中計設備９５">[29]現総合表!#REF!</definedName>
    <definedName name="中計設備９６">[29]現総合表!#REF!</definedName>
    <definedName name="中計投融資９５">[29]現総合表!#REF!</definedName>
    <definedName name="中計投融資９６">[29]現総合表!#REF!</definedName>
    <definedName name="停電計画２３" hidden="1">[30]電圧低減開口率.XLS!$S$9:$S$23</definedName>
    <definedName name="投資基準９５">[29]現総合表!#REF!</definedName>
    <definedName name="投資基準９６">[29]現総合表!#REF!</definedName>
    <definedName name="投資予算９５">[29]現総合表!#REF!</definedName>
    <definedName name="投資予算９６">[29]現総合表!#REF!</definedName>
    <definedName name="投融資９４">[29]現総合表!#REF!</definedName>
    <definedName name="投融資９５">[29]現総合表!#REF!</definedName>
    <definedName name="投融資９６">[29]現総合表!#REF!</definedName>
    <definedName name="投融資基準９５">[29]現総合表!#REF!</definedName>
    <definedName name="投融資基準９６">[29]現総合表!#REF!</definedName>
    <definedName name="投融資予算９５">[29]現総合表!#REF!</definedName>
    <definedName name="投融資予算９６">[29]現総合表!#REF!</definedName>
    <definedName name="動因予想" hidden="1">[26]電圧低減開口率.XLS!$S$9:$S$23</definedName>
    <definedName name="売上" localSheetId="19" hidden="1">[1]比較!#REF!</definedName>
    <definedName name="売上" localSheetId="17" hidden="1">[12]比較!#REF!</definedName>
    <definedName name="売上" hidden="1">[1]比較!#REF!</definedName>
    <definedName name="富士９５年初">#REF!</definedName>
    <definedName name="部門並び替え" localSheetId="13">[31]!部門並び替え</definedName>
    <definedName name="部門並び替え">[31]!部門並び替え</definedName>
    <definedName name="別枠９１">[29]現総合表!#REF!</definedName>
    <definedName name="別枠９２">[29]現総合表!#REF!</definedName>
    <definedName name="別枠９３">[29]現総合表!#REF!</definedName>
    <definedName name="別枠９４">[29]現総合表!#REF!</definedName>
    <definedName name="別枠９５">[29]現総合表!#REF!</definedName>
    <definedName name="別枠見込９４">[29]現総合表!#REF!</definedName>
    <definedName name="別枠予算９５">[29]現総合表!#REF!</definedName>
    <definedName name="別枠予算９６">[29]現総合表!#REF!</definedName>
    <definedName name="本社地区９５年初">#REF!</definedName>
    <definedName name="無事故計画書" localSheetId="17" hidden="1">{"印刷１",#N/A,FALSE,"石井担当分比較";"印刷２",#N/A,FALSE,"石井担当分比較";"印刷３",#N/A,FALSE,"石井担当分比較";"印刷４",#N/A,FALSE,"石井担当分比較"}</definedName>
    <definedName name="無事故計画書" localSheetId="0" hidden="1">{"印刷１",#N/A,FALSE,"石井担当分比較";"印刷２",#N/A,FALSE,"石井担当分比較";"印刷３",#N/A,FALSE,"石井担当分比較";"印刷４",#N/A,FALSE,"石井担当分比較"}</definedName>
    <definedName name="無事故計画書" hidden="1">{"印刷１",#N/A,FALSE,"石井担当分比較";"印刷２",#N/A,FALSE,"石井担当分比較";"印刷３",#N/A,FALSE,"石井担当分比較";"印刷４",#N/A,FALSE,"石井担当分比較"}</definedName>
    <definedName name="予算方針" localSheetId="19" hidden="1">#REF!</definedName>
    <definedName name="予算方針" localSheetId="17" hidden="1">#REF!</definedName>
    <definedName name="予算方針" hidden="1">#REF!</definedName>
    <definedName name="鈴鹿９５年初">#REF!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9" i="23" l="1"/>
  <c r="A10" i="23"/>
  <c r="A11" i="23" s="1"/>
  <c r="A12" i="23" s="1"/>
  <c r="A13" i="23" s="1"/>
  <c r="A14" i="23" s="1"/>
  <c r="A15" i="23" s="1"/>
  <c r="A16" i="23" s="1"/>
  <c r="A17" i="23" s="1"/>
  <c r="A18" i="23" s="1"/>
  <c r="A19" i="23" s="1"/>
  <c r="A20" i="23" s="1"/>
  <c r="A21" i="23" s="1"/>
  <c r="A22" i="23" s="1"/>
  <c r="A23" i="23" s="1"/>
  <c r="A24" i="23" s="1"/>
  <c r="A25" i="23" s="1"/>
  <c r="A26" i="23" s="1"/>
  <c r="A27" i="23" s="1"/>
  <c r="A28" i="23" s="1"/>
  <c r="A29" i="23" s="1"/>
  <c r="A30" i="23" s="1"/>
  <c r="A31" i="23" s="1"/>
  <c r="A32" i="23" s="1"/>
  <c r="A33" i="23" s="1"/>
  <c r="A34" i="23" s="1"/>
  <c r="O10" i="23"/>
  <c r="O11" i="23"/>
  <c r="O12" i="23"/>
  <c r="O13" i="23"/>
  <c r="O14" i="23"/>
  <c r="O15" i="23"/>
  <c r="O16" i="23"/>
  <c r="O17" i="23"/>
  <c r="O18" i="23"/>
  <c r="O19" i="23"/>
  <c r="O20" i="23"/>
  <c r="O21" i="23"/>
  <c r="O22" i="23"/>
  <c r="O23" i="23"/>
  <c r="O24" i="23"/>
  <c r="O25" i="23"/>
  <c r="O26" i="23"/>
  <c r="O27" i="23"/>
  <c r="O28" i="23"/>
  <c r="O29" i="23"/>
  <c r="O30" i="23"/>
  <c r="O31" i="23"/>
  <c r="O32" i="23"/>
  <c r="Y32" i="23"/>
  <c r="O33" i="23"/>
  <c r="O34" i="23"/>
  <c r="A35" i="23"/>
  <c r="O35" i="23"/>
  <c r="A36" i="23"/>
  <c r="A37" i="23" s="1"/>
  <c r="A38" i="23" s="1"/>
  <c r="A39" i="23" s="1"/>
  <c r="A40" i="23" s="1"/>
  <c r="A41" i="23" s="1"/>
  <c r="A42" i="23" s="1"/>
  <c r="A43" i="23" s="1"/>
  <c r="A44" i="23" s="1"/>
  <c r="A45" i="23" s="1"/>
  <c r="A46" i="23" s="1"/>
  <c r="A47" i="23" s="1"/>
  <c r="A48" i="23" s="1"/>
  <c r="A49" i="23" s="1"/>
  <c r="A50" i="23" s="1"/>
  <c r="A51" i="23" s="1"/>
  <c r="A52" i="23" s="1"/>
  <c r="A53" i="23" s="1"/>
  <c r="A54" i="23" s="1"/>
  <c r="A55" i="23" s="1"/>
  <c r="A56" i="23" s="1"/>
  <c r="A57" i="23" s="1"/>
  <c r="A58" i="23" s="1"/>
  <c r="A59" i="23" s="1"/>
  <c r="A60" i="23" s="1"/>
  <c r="A61" i="23" s="1"/>
  <c r="A62" i="23" s="1"/>
  <c r="A63" i="23" s="1"/>
  <c r="A64" i="23" s="1"/>
  <c r="A65" i="23" s="1"/>
  <c r="A66" i="23" s="1"/>
  <c r="A67" i="23" s="1"/>
  <c r="A68" i="23" s="1"/>
  <c r="A69" i="23" s="1"/>
  <c r="A70" i="23" s="1"/>
  <c r="A71" i="23" s="1"/>
  <c r="A72" i="23" s="1"/>
  <c r="A73" i="23" s="1"/>
  <c r="A74" i="23" s="1"/>
  <c r="A75" i="23" s="1"/>
  <c r="A76" i="23" s="1"/>
  <c r="A77" i="23" s="1"/>
  <c r="A78" i="23" s="1"/>
  <c r="A79" i="23" s="1"/>
  <c r="A80" i="23" s="1"/>
  <c r="A81" i="23" s="1"/>
  <c r="A82" i="23" s="1"/>
  <c r="A83" i="23" s="1"/>
  <c r="A84" i="23" s="1"/>
  <c r="A85" i="23" s="1"/>
  <c r="A86" i="23" s="1"/>
  <c r="A87" i="23" s="1"/>
  <c r="A88" i="23" s="1"/>
  <c r="A89" i="23" s="1"/>
  <c r="A90" i="23" s="1"/>
  <c r="A91" i="23" s="1"/>
  <c r="A92" i="23" s="1"/>
  <c r="A93" i="23" s="1"/>
  <c r="A94" i="23" s="1"/>
  <c r="A95" i="23" s="1"/>
  <c r="A96" i="23" s="1"/>
  <c r="A97" i="23" s="1"/>
  <c r="A98" i="23" s="1"/>
  <c r="A99" i="23" s="1"/>
  <c r="A100" i="23" s="1"/>
  <c r="A101" i="23" s="1"/>
  <c r="A102" i="23" s="1"/>
  <c r="A103" i="23" s="1"/>
  <c r="A104" i="23" s="1"/>
  <c r="A105" i="23" s="1"/>
  <c r="A106" i="23" s="1"/>
  <c r="A107" i="23" s="1"/>
  <c r="A108" i="23" s="1"/>
  <c r="A109" i="23" s="1"/>
  <c r="A110" i="23" s="1"/>
  <c r="A111" i="23" s="1"/>
  <c r="A112" i="23" s="1"/>
  <c r="A113" i="23" s="1"/>
  <c r="A114" i="23" s="1"/>
  <c r="A115" i="23" s="1"/>
  <c r="A116" i="23" s="1"/>
  <c r="A117" i="23" s="1"/>
  <c r="A118" i="23" s="1"/>
  <c r="A119" i="23" s="1"/>
  <c r="A120" i="23" s="1"/>
  <c r="A121" i="23" s="1"/>
  <c r="A122" i="23" s="1"/>
  <c r="A123" i="23" s="1"/>
  <c r="A124" i="23" s="1"/>
  <c r="A125" i="23" s="1"/>
  <c r="A126" i="23" s="1"/>
  <c r="A127" i="23" s="1"/>
  <c r="A128" i="23" s="1"/>
  <c r="A129" i="23" s="1"/>
  <c r="A130" i="23" s="1"/>
  <c r="A131" i="23" s="1"/>
  <c r="A132" i="23" s="1"/>
  <c r="A133" i="23" s="1"/>
  <c r="A134" i="23" s="1"/>
  <c r="A135" i="23" s="1"/>
  <c r="A136" i="23" s="1"/>
  <c r="A137" i="23" s="1"/>
  <c r="A138" i="23" s="1"/>
  <c r="A139" i="23" s="1"/>
  <c r="A140" i="23" s="1"/>
  <c r="A141" i="23" s="1"/>
  <c r="A142" i="23" s="1"/>
  <c r="A143" i="23" s="1"/>
  <c r="A144" i="23" s="1"/>
  <c r="A145" i="23" s="1"/>
  <c r="A146" i="23" s="1"/>
  <c r="A147" i="23" s="1"/>
  <c r="A148" i="23" s="1"/>
  <c r="A149" i="23" s="1"/>
  <c r="A150" i="23" s="1"/>
  <c r="A151" i="23" s="1"/>
  <c r="A152" i="23" s="1"/>
  <c r="A153" i="23" s="1"/>
  <c r="A154" i="23" s="1"/>
  <c r="A155" i="23" s="1"/>
  <c r="A156" i="23" s="1"/>
  <c r="A157" i="23" s="1"/>
  <c r="A158" i="23" s="1"/>
  <c r="A159" i="23" s="1"/>
  <c r="A160" i="23" s="1"/>
  <c r="A161" i="23" s="1"/>
  <c r="A162" i="23" s="1"/>
  <c r="A163" i="23" s="1"/>
  <c r="A164" i="23" s="1"/>
  <c r="A165" i="23" s="1"/>
  <c r="A166" i="23" s="1"/>
  <c r="A167" i="23" s="1"/>
  <c r="A168" i="23" s="1"/>
  <c r="A169" i="23" s="1"/>
  <c r="A170" i="23" s="1"/>
  <c r="A171" i="23" s="1"/>
  <c r="A172" i="23" s="1"/>
  <c r="A173" i="23" s="1"/>
  <c r="A174" i="23" s="1"/>
  <c r="A175" i="23" s="1"/>
  <c r="A176" i="23" s="1"/>
  <c r="A177" i="23" s="1"/>
  <c r="A178" i="23" s="1"/>
  <c r="A179" i="23" s="1"/>
  <c r="A180" i="23" s="1"/>
  <c r="A181" i="23" s="1"/>
  <c r="A182" i="23" s="1"/>
  <c r="A183" i="23" s="1"/>
  <c r="A184" i="23" s="1"/>
  <c r="A185" i="23" s="1"/>
  <c r="A186" i="23" s="1"/>
  <c r="A187" i="23" s="1"/>
  <c r="A188" i="23" s="1"/>
  <c r="A189" i="23" s="1"/>
  <c r="A190" i="23" s="1"/>
  <c r="A191" i="23" s="1"/>
  <c r="A192" i="23" s="1"/>
  <c r="A193" i="23" s="1"/>
  <c r="A194" i="23" s="1"/>
  <c r="A195" i="23" s="1"/>
  <c r="A196" i="23" s="1"/>
  <c r="A197" i="23" s="1"/>
  <c r="A198" i="23" s="1"/>
  <c r="A199" i="23" s="1"/>
  <c r="A200" i="23" s="1"/>
  <c r="A201" i="23" s="1"/>
  <c r="A202" i="23" s="1"/>
  <c r="A203" i="23" s="1"/>
  <c r="A204" i="23" s="1"/>
  <c r="A205" i="23" s="1"/>
  <c r="A206" i="23" s="1"/>
  <c r="A207" i="23" s="1"/>
  <c r="A208" i="23" s="1"/>
  <c r="A209" i="23" s="1"/>
  <c r="A210" i="23" s="1"/>
  <c r="A211" i="23" s="1"/>
  <c r="A212" i="23" s="1"/>
  <c r="A213" i="23" s="1"/>
  <c r="A214" i="23" s="1"/>
  <c r="A215" i="23" s="1"/>
  <c r="A216" i="23" s="1"/>
  <c r="A217" i="23" s="1"/>
  <c r="A218" i="23" s="1"/>
  <c r="A219" i="23" s="1"/>
  <c r="A220" i="23" s="1"/>
  <c r="A221" i="23" s="1"/>
  <c r="A222" i="23" s="1"/>
  <c r="A223" i="23" s="1"/>
  <c r="A224" i="23" s="1"/>
  <c r="A225" i="23" s="1"/>
  <c r="A226" i="23" s="1"/>
  <c r="A227" i="23" s="1"/>
  <c r="A228" i="23" s="1"/>
  <c r="A229" i="23" s="1"/>
  <c r="A230" i="23" s="1"/>
  <c r="A231" i="23" s="1"/>
  <c r="A232" i="23" s="1"/>
  <c r="A233" i="23" s="1"/>
  <c r="A234" i="23" s="1"/>
  <c r="A235" i="23" s="1"/>
  <c r="A236" i="23" s="1"/>
  <c r="A237" i="23" s="1"/>
  <c r="A238" i="23" s="1"/>
  <c r="A239" i="23" s="1"/>
  <c r="A240" i="23" s="1"/>
  <c r="A241" i="23" s="1"/>
  <c r="A242" i="23" s="1"/>
  <c r="A243" i="23" s="1"/>
  <c r="A244" i="23" s="1"/>
  <c r="A245" i="23" s="1"/>
  <c r="A246" i="23" s="1"/>
  <c r="A247" i="23" s="1"/>
  <c r="A248" i="23" s="1"/>
  <c r="A249" i="23" s="1"/>
  <c r="A250" i="23" s="1"/>
  <c r="A251" i="23" s="1"/>
  <c r="A252" i="23" s="1"/>
  <c r="A253" i="23" s="1"/>
  <c r="A254" i="23" s="1"/>
  <c r="A255" i="23" s="1"/>
  <c r="A256" i="23" s="1"/>
  <c r="A257" i="23" s="1"/>
  <c r="A258" i="23" s="1"/>
  <c r="A259" i="23" s="1"/>
  <c r="A260" i="23" s="1"/>
  <c r="A261" i="23" s="1"/>
  <c r="A262" i="23" s="1"/>
  <c r="A263" i="23" s="1"/>
  <c r="A264" i="23" s="1"/>
  <c r="A265" i="23" s="1"/>
  <c r="A266" i="23" s="1"/>
  <c r="A267" i="23" s="1"/>
  <c r="A268" i="23" s="1"/>
  <c r="A269" i="23" s="1"/>
  <c r="A270" i="23" s="1"/>
  <c r="A271" i="23" s="1"/>
  <c r="A272" i="23" s="1"/>
  <c r="A273" i="23" s="1"/>
  <c r="A274" i="23" s="1"/>
  <c r="A275" i="23" s="1"/>
  <c r="A276" i="23" s="1"/>
  <c r="A277" i="23" s="1"/>
  <c r="A278" i="23" s="1"/>
  <c r="O36" i="23"/>
  <c r="O37" i="23"/>
  <c r="O38" i="23"/>
  <c r="O39" i="23"/>
  <c r="O40" i="23"/>
  <c r="O41" i="23"/>
  <c r="O42" i="23"/>
  <c r="O43" i="23"/>
  <c r="O44" i="23"/>
  <c r="O45" i="23"/>
  <c r="O46" i="23"/>
  <c r="O47" i="23"/>
  <c r="O48" i="23"/>
  <c r="O49" i="23"/>
  <c r="O50" i="23"/>
  <c r="O51" i="23"/>
  <c r="O52" i="23"/>
  <c r="O53" i="23"/>
  <c r="O54" i="23"/>
  <c r="O55" i="23"/>
  <c r="O56" i="23"/>
  <c r="O57" i="23"/>
  <c r="O58" i="23"/>
  <c r="O59" i="23"/>
  <c r="O60" i="23"/>
  <c r="O61" i="23"/>
  <c r="O62" i="23"/>
  <c r="O63" i="23"/>
  <c r="O64" i="23"/>
  <c r="O65" i="23"/>
  <c r="O66" i="23"/>
  <c r="O67" i="23"/>
  <c r="O68" i="23"/>
  <c r="O69" i="23"/>
  <c r="O70" i="23"/>
  <c r="O71" i="23"/>
  <c r="O72" i="23"/>
  <c r="O73" i="23"/>
  <c r="O74" i="23"/>
  <c r="O75" i="23"/>
  <c r="O76" i="23"/>
  <c r="O77" i="23"/>
  <c r="O78" i="23"/>
  <c r="O79" i="23"/>
  <c r="O80" i="23"/>
  <c r="O81" i="23"/>
  <c r="O82" i="23"/>
  <c r="O83" i="23"/>
  <c r="O84" i="23"/>
  <c r="O85" i="23"/>
  <c r="O86" i="23"/>
  <c r="O87" i="23"/>
  <c r="O88" i="23"/>
  <c r="O89" i="23"/>
  <c r="O90" i="23"/>
  <c r="O91" i="23"/>
  <c r="O92" i="23"/>
  <c r="O93" i="23"/>
  <c r="O94" i="23"/>
  <c r="O95" i="23"/>
  <c r="O96" i="23"/>
  <c r="O97" i="23"/>
  <c r="O98" i="23"/>
  <c r="O99" i="23"/>
  <c r="O100" i="23"/>
  <c r="O101" i="23"/>
  <c r="R101" i="23"/>
  <c r="U101" i="23"/>
  <c r="V101" i="23"/>
  <c r="S101" i="23" s="1"/>
  <c r="T101" i="23" s="1"/>
  <c r="O102" i="23"/>
  <c r="R102" i="23"/>
  <c r="U102" i="23"/>
  <c r="S102" i="23" s="1"/>
  <c r="T102" i="23" s="1"/>
  <c r="V102" i="23"/>
  <c r="O103" i="23"/>
  <c r="R103" i="23"/>
  <c r="U103" i="23"/>
  <c r="S103" i="23" s="1"/>
  <c r="T103" i="23" s="1"/>
  <c r="V103" i="23"/>
  <c r="O104" i="23"/>
  <c r="R104" i="23"/>
  <c r="U104" i="23"/>
  <c r="S104" i="23" s="1"/>
  <c r="T104" i="23" s="1"/>
  <c r="V104" i="23"/>
  <c r="O105" i="23"/>
  <c r="R105" i="23"/>
  <c r="T105" i="23" s="1"/>
  <c r="U105" i="23"/>
  <c r="S105" i="23" s="1"/>
  <c r="V105" i="23"/>
  <c r="O106" i="23"/>
  <c r="R106" i="23"/>
  <c r="S106" i="23"/>
  <c r="T106" i="23" s="1"/>
  <c r="U106" i="23"/>
  <c r="V106" i="23"/>
  <c r="O107" i="23"/>
  <c r="R107" i="23"/>
  <c r="T107" i="23"/>
  <c r="U107" i="23"/>
  <c r="S107" i="23" s="1"/>
  <c r="V107" i="23"/>
  <c r="O108" i="23"/>
  <c r="R108" i="23"/>
  <c r="U108" i="23"/>
  <c r="S108" i="23" s="1"/>
  <c r="V108" i="23"/>
  <c r="O109" i="23"/>
  <c r="R109" i="23"/>
  <c r="U109" i="23"/>
  <c r="V109" i="23"/>
  <c r="S109" i="23" s="1"/>
  <c r="T109" i="23" s="1"/>
  <c r="O110" i="23"/>
  <c r="R110" i="23"/>
  <c r="U110" i="23"/>
  <c r="S110" i="23" s="1"/>
  <c r="T110" i="23" s="1"/>
  <c r="V110" i="23"/>
  <c r="O111" i="23"/>
  <c r="R111" i="23"/>
  <c r="U111" i="23"/>
  <c r="S111" i="23" s="1"/>
  <c r="T111" i="23" s="1"/>
  <c r="V111" i="23"/>
  <c r="O112" i="23"/>
  <c r="R112" i="23"/>
  <c r="U112" i="23"/>
  <c r="S112" i="23" s="1"/>
  <c r="V112" i="23"/>
  <c r="O113" i="23"/>
  <c r="R113" i="23"/>
  <c r="T113" i="23" s="1"/>
  <c r="U113" i="23"/>
  <c r="S113" i="23" s="1"/>
  <c r="V113" i="23"/>
  <c r="O114" i="23"/>
  <c r="R114" i="23"/>
  <c r="S114" i="23"/>
  <c r="T114" i="23" s="1"/>
  <c r="U114" i="23"/>
  <c r="V114" i="23"/>
  <c r="O115" i="23"/>
  <c r="R115" i="23"/>
  <c r="T115" i="23"/>
  <c r="U115" i="23"/>
  <c r="S115" i="23" s="1"/>
  <c r="V115" i="23"/>
  <c r="O116" i="23"/>
  <c r="R116" i="23"/>
  <c r="U116" i="23"/>
  <c r="S116" i="23" s="1"/>
  <c r="V116" i="23"/>
  <c r="O117" i="23"/>
  <c r="R117" i="23"/>
  <c r="T117" i="23"/>
  <c r="U117" i="23"/>
  <c r="V117" i="23"/>
  <c r="S117" i="23" s="1"/>
  <c r="O118" i="23"/>
  <c r="R118" i="23"/>
  <c r="U118" i="23"/>
  <c r="S118" i="23" s="1"/>
  <c r="T118" i="23" s="1"/>
  <c r="V118" i="23"/>
  <c r="O119" i="23"/>
  <c r="R119" i="23"/>
  <c r="U119" i="23"/>
  <c r="S119" i="23" s="1"/>
  <c r="T119" i="23" s="1"/>
  <c r="V119" i="23"/>
  <c r="O120" i="23"/>
  <c r="R120" i="23"/>
  <c r="U120" i="23"/>
  <c r="S120" i="23" s="1"/>
  <c r="T120" i="23" s="1"/>
  <c r="V120" i="23"/>
  <c r="O121" i="23"/>
  <c r="R121" i="23"/>
  <c r="T121" i="23" s="1"/>
  <c r="U121" i="23"/>
  <c r="S121" i="23" s="1"/>
  <c r="V121" i="23"/>
  <c r="O122" i="23"/>
  <c r="R122" i="23"/>
  <c r="S122" i="23"/>
  <c r="T122" i="23" s="1"/>
  <c r="U122" i="23"/>
  <c r="V122" i="23"/>
  <c r="O123" i="23"/>
  <c r="R123" i="23"/>
  <c r="T123" i="23"/>
  <c r="U123" i="23"/>
  <c r="S123" i="23" s="1"/>
  <c r="V123" i="23"/>
  <c r="O124" i="23"/>
  <c r="R124" i="23"/>
  <c r="T124" i="23" s="1"/>
  <c r="S124" i="23"/>
  <c r="U124" i="23"/>
  <c r="V124" i="23"/>
  <c r="O125" i="23"/>
  <c r="R125" i="23"/>
  <c r="U125" i="23"/>
  <c r="V125" i="23"/>
  <c r="S125" i="23" s="1"/>
  <c r="T125" i="23" s="1"/>
  <c r="O126" i="23"/>
  <c r="R126" i="23"/>
  <c r="U126" i="23"/>
  <c r="S126" i="23" s="1"/>
  <c r="T126" i="23" s="1"/>
  <c r="V126" i="23"/>
  <c r="O127" i="23"/>
  <c r="R127" i="23"/>
  <c r="U127" i="23"/>
  <c r="S127" i="23" s="1"/>
  <c r="T127" i="23" s="1"/>
  <c r="V127" i="23"/>
  <c r="O128" i="23"/>
  <c r="R128" i="23"/>
  <c r="U128" i="23"/>
  <c r="S128" i="23" s="1"/>
  <c r="T128" i="23" s="1"/>
  <c r="V128" i="23"/>
  <c r="O129" i="23"/>
  <c r="R129" i="23"/>
  <c r="T129" i="23" s="1"/>
  <c r="U129" i="23"/>
  <c r="S129" i="23" s="1"/>
  <c r="V129" i="23"/>
  <c r="O130" i="23"/>
  <c r="R130" i="23"/>
  <c r="S130" i="23"/>
  <c r="T130" i="23" s="1"/>
  <c r="U130" i="23"/>
  <c r="V130" i="23"/>
  <c r="O131" i="23"/>
  <c r="R131" i="23"/>
  <c r="T131" i="23" s="1"/>
  <c r="U131" i="23"/>
  <c r="S131" i="23" s="1"/>
  <c r="V131" i="23"/>
  <c r="O132" i="23"/>
  <c r="R132" i="23"/>
  <c r="U132" i="23"/>
  <c r="S132" i="23" s="1"/>
  <c r="V132" i="23"/>
  <c r="O133" i="23"/>
  <c r="P133" i="23" s="1"/>
  <c r="R133" i="23"/>
  <c r="S133" i="23"/>
  <c r="U133" i="23"/>
  <c r="V133" i="23"/>
  <c r="O134" i="23"/>
  <c r="R134" i="23"/>
  <c r="T134" i="23"/>
  <c r="U134" i="23"/>
  <c r="V134" i="23"/>
  <c r="S134" i="23" s="1"/>
  <c r="O135" i="23"/>
  <c r="R135" i="23"/>
  <c r="U135" i="23"/>
  <c r="S135" i="23" s="1"/>
  <c r="T135" i="23" s="1"/>
  <c r="V135" i="23"/>
  <c r="O136" i="23"/>
  <c r="R136" i="23"/>
  <c r="U136" i="23"/>
  <c r="V136" i="23"/>
  <c r="O137" i="23"/>
  <c r="R137" i="23"/>
  <c r="U137" i="23"/>
  <c r="V137" i="23"/>
  <c r="S137" i="23" s="1"/>
  <c r="T137" i="23" s="1"/>
  <c r="O138" i="23"/>
  <c r="R138" i="23"/>
  <c r="U138" i="23"/>
  <c r="S138" i="23" s="1"/>
  <c r="V138" i="23"/>
  <c r="O139" i="23"/>
  <c r="R139" i="23"/>
  <c r="S139" i="23"/>
  <c r="T139" i="23" s="1"/>
  <c r="U139" i="23"/>
  <c r="V139" i="23"/>
  <c r="O140" i="23"/>
  <c r="P140" i="23"/>
  <c r="R140" i="23"/>
  <c r="S140" i="23"/>
  <c r="T140" i="23" s="1"/>
  <c r="U140" i="23"/>
  <c r="V140" i="23"/>
  <c r="O141" i="23"/>
  <c r="P141" i="23"/>
  <c r="R141" i="23"/>
  <c r="S141" i="23"/>
  <c r="T141" i="23" s="1"/>
  <c r="U141" i="23"/>
  <c r="V141" i="23"/>
  <c r="O142" i="23"/>
  <c r="R142" i="23"/>
  <c r="T142" i="23" s="1"/>
  <c r="U142" i="23"/>
  <c r="S142" i="23" s="1"/>
  <c r="V142" i="23"/>
  <c r="O143" i="23"/>
  <c r="P143" i="23"/>
  <c r="R143" i="23"/>
  <c r="T143" i="23" s="1"/>
  <c r="U143" i="23"/>
  <c r="S143" i="23" s="1"/>
  <c r="V143" i="23"/>
  <c r="O144" i="23"/>
  <c r="P144" i="23"/>
  <c r="R144" i="23"/>
  <c r="T144" i="23" s="1"/>
  <c r="U144" i="23"/>
  <c r="S144" i="23" s="1"/>
  <c r="V144" i="23"/>
  <c r="O145" i="23"/>
  <c r="P145" i="23"/>
  <c r="R145" i="23"/>
  <c r="U145" i="23"/>
  <c r="S145" i="23" s="1"/>
  <c r="T145" i="23" s="1"/>
  <c r="V145" i="23"/>
  <c r="O146" i="23"/>
  <c r="R146" i="23"/>
  <c r="S146" i="23"/>
  <c r="U146" i="23"/>
  <c r="V146" i="23"/>
  <c r="O147" i="23"/>
  <c r="P147" i="23" s="1"/>
  <c r="R147" i="23"/>
  <c r="U147" i="23"/>
  <c r="S147" i="23" s="1"/>
  <c r="V147" i="23"/>
  <c r="O148" i="23"/>
  <c r="R148" i="23"/>
  <c r="U148" i="23"/>
  <c r="V148" i="23"/>
  <c r="S148" i="23" s="1"/>
  <c r="T148" i="23" s="1"/>
  <c r="O149" i="23"/>
  <c r="R149" i="23"/>
  <c r="U149" i="23"/>
  <c r="S149" i="23" s="1"/>
  <c r="T149" i="23" s="1"/>
  <c r="V149" i="23"/>
  <c r="O150" i="23"/>
  <c r="R150" i="23"/>
  <c r="U150" i="23"/>
  <c r="S150" i="23" s="1"/>
  <c r="T150" i="23" s="1"/>
  <c r="V150" i="23"/>
  <c r="O151" i="23"/>
  <c r="R151" i="23"/>
  <c r="U151" i="23"/>
  <c r="S151" i="23" s="1"/>
  <c r="V151" i="23"/>
  <c r="O152" i="23"/>
  <c r="R152" i="23"/>
  <c r="T152" i="23" s="1"/>
  <c r="S152" i="23"/>
  <c r="U152" i="23"/>
  <c r="V152" i="23"/>
  <c r="O153" i="23"/>
  <c r="R153" i="23"/>
  <c r="S153" i="23"/>
  <c r="T153" i="23" s="1"/>
  <c r="U153" i="23"/>
  <c r="V153" i="23"/>
  <c r="O154" i="23"/>
  <c r="P154" i="23"/>
  <c r="R154" i="23"/>
  <c r="S154" i="23"/>
  <c r="T154" i="23" s="1"/>
  <c r="U154" i="23"/>
  <c r="V154" i="23"/>
  <c r="O155" i="23"/>
  <c r="R155" i="23"/>
  <c r="T155" i="23" s="1"/>
  <c r="U155" i="23"/>
  <c r="S155" i="23" s="1"/>
  <c r="V155" i="23"/>
  <c r="O156" i="23"/>
  <c r="R156" i="23"/>
  <c r="U156" i="23"/>
  <c r="S156" i="23" s="1"/>
  <c r="V156" i="23"/>
  <c r="O157" i="23"/>
  <c r="R157" i="23"/>
  <c r="U157" i="23"/>
  <c r="V157" i="23"/>
  <c r="S157" i="23" s="1"/>
  <c r="T157" i="23" s="1"/>
  <c r="O158" i="23"/>
  <c r="R158" i="23"/>
  <c r="U158" i="23"/>
  <c r="S158" i="23" s="1"/>
  <c r="T158" i="23" s="1"/>
  <c r="V158" i="23"/>
  <c r="O159" i="23"/>
  <c r="R159" i="23"/>
  <c r="U159" i="23"/>
  <c r="S159" i="23" s="1"/>
  <c r="T159" i="23" s="1"/>
  <c r="V159" i="23"/>
  <c r="O160" i="23"/>
  <c r="R160" i="23"/>
  <c r="T160" i="23" s="1"/>
  <c r="U160" i="23"/>
  <c r="S160" i="23" s="1"/>
  <c r="V160" i="23"/>
  <c r="O161" i="23"/>
  <c r="R161" i="23"/>
  <c r="T161" i="23" s="1"/>
  <c r="S161" i="23"/>
  <c r="U161" i="23"/>
  <c r="V161" i="23"/>
  <c r="O162" i="23"/>
  <c r="R162" i="23"/>
  <c r="S162" i="23"/>
  <c r="T162" i="23" s="1"/>
  <c r="U162" i="23"/>
  <c r="V162" i="23"/>
  <c r="O163" i="23"/>
  <c r="R163" i="23"/>
  <c r="T163" i="23"/>
  <c r="U163" i="23"/>
  <c r="S163" i="23" s="1"/>
  <c r="V163" i="23"/>
  <c r="O164" i="23"/>
  <c r="R164" i="23"/>
  <c r="T164" i="23" s="1"/>
  <c r="S164" i="23"/>
  <c r="U164" i="23"/>
  <c r="V164" i="23"/>
  <c r="O165" i="23"/>
  <c r="P165" i="23" s="1"/>
  <c r="R165" i="23"/>
  <c r="S165" i="23"/>
  <c r="U165" i="23"/>
  <c r="V165" i="23"/>
  <c r="O166" i="23"/>
  <c r="R166" i="23"/>
  <c r="U166" i="23"/>
  <c r="V166" i="23"/>
  <c r="S166" i="23" s="1"/>
  <c r="T166" i="23" s="1"/>
  <c r="O167" i="23"/>
  <c r="R167" i="23"/>
  <c r="U167" i="23"/>
  <c r="S167" i="23" s="1"/>
  <c r="T167" i="23" s="1"/>
  <c r="V167" i="23"/>
  <c r="O168" i="23"/>
  <c r="R168" i="23"/>
  <c r="U168" i="23"/>
  <c r="V168" i="23"/>
  <c r="O169" i="23"/>
  <c r="R169" i="23"/>
  <c r="T169" i="23" s="1"/>
  <c r="U169" i="23"/>
  <c r="S169" i="23" s="1"/>
  <c r="V169" i="23"/>
  <c r="O170" i="23"/>
  <c r="R170" i="23"/>
  <c r="T170" i="23" s="1"/>
  <c r="S170" i="23"/>
  <c r="U170" i="23"/>
  <c r="V170" i="23"/>
  <c r="O171" i="23"/>
  <c r="R171" i="23"/>
  <c r="S171" i="23"/>
  <c r="T171" i="23" s="1"/>
  <c r="U171" i="23"/>
  <c r="V171" i="23"/>
  <c r="O172" i="23"/>
  <c r="R172" i="23"/>
  <c r="T172" i="23"/>
  <c r="U172" i="23"/>
  <c r="S172" i="23" s="1"/>
  <c r="V172" i="23"/>
  <c r="O173" i="23"/>
  <c r="R173" i="23"/>
  <c r="U173" i="23"/>
  <c r="S173" i="23" s="1"/>
  <c r="V173" i="23"/>
  <c r="O174" i="23"/>
  <c r="R174" i="23"/>
  <c r="U174" i="23"/>
  <c r="V174" i="23"/>
  <c r="S174" i="23" s="1"/>
  <c r="T174" i="23" s="1"/>
  <c r="O175" i="23"/>
  <c r="R175" i="23"/>
  <c r="U175" i="23"/>
  <c r="S175" i="23" s="1"/>
  <c r="T175" i="23" s="1"/>
  <c r="V175" i="23"/>
  <c r="O176" i="23"/>
  <c r="R176" i="23"/>
  <c r="U176" i="23"/>
  <c r="S176" i="23" s="1"/>
  <c r="T176" i="23" s="1"/>
  <c r="V176" i="23"/>
  <c r="O177" i="23"/>
  <c r="R177" i="23"/>
  <c r="U177" i="23"/>
  <c r="S177" i="23" s="1"/>
  <c r="V177" i="23"/>
  <c r="O178" i="23"/>
  <c r="R178" i="23"/>
  <c r="T178" i="23" s="1"/>
  <c r="S178" i="23"/>
  <c r="U178" i="23"/>
  <c r="V178" i="23"/>
  <c r="O179" i="23"/>
  <c r="R179" i="23"/>
  <c r="S179" i="23"/>
  <c r="T179" i="23" s="1"/>
  <c r="U179" i="23"/>
  <c r="V179" i="23"/>
  <c r="O180" i="23"/>
  <c r="R180" i="23"/>
  <c r="U180" i="23"/>
  <c r="S180" i="23" s="1"/>
  <c r="V180" i="23"/>
  <c r="O181" i="23"/>
  <c r="R181" i="23"/>
  <c r="S181" i="23"/>
  <c r="U181" i="23"/>
  <c r="V181" i="23"/>
  <c r="O182" i="23"/>
  <c r="R182" i="23"/>
  <c r="T182" i="23"/>
  <c r="U182" i="23"/>
  <c r="V182" i="23"/>
  <c r="S182" i="23" s="1"/>
  <c r="O183" i="23"/>
  <c r="R183" i="23"/>
  <c r="U183" i="23"/>
  <c r="S183" i="23" s="1"/>
  <c r="T183" i="23" s="1"/>
  <c r="V183" i="23"/>
  <c r="O184" i="23"/>
  <c r="R184" i="23"/>
  <c r="U184" i="23"/>
  <c r="V184" i="23"/>
  <c r="O185" i="23"/>
  <c r="R185" i="23"/>
  <c r="U185" i="23"/>
  <c r="V185" i="23"/>
  <c r="S185" i="23" s="1"/>
  <c r="O186" i="23"/>
  <c r="R186" i="23"/>
  <c r="T186" i="23" s="1"/>
  <c r="S186" i="23"/>
  <c r="U186" i="23"/>
  <c r="V186" i="23"/>
  <c r="O187" i="23"/>
  <c r="R187" i="23"/>
  <c r="S187" i="23"/>
  <c r="T187" i="23" s="1"/>
  <c r="U187" i="23"/>
  <c r="V187" i="23"/>
  <c r="O188" i="23"/>
  <c r="R188" i="23"/>
  <c r="T188" i="23"/>
  <c r="U188" i="23"/>
  <c r="S188" i="23" s="1"/>
  <c r="V188" i="23"/>
  <c r="O189" i="23"/>
  <c r="R189" i="23"/>
  <c r="U189" i="23"/>
  <c r="S189" i="23" s="1"/>
  <c r="V189" i="23"/>
  <c r="O190" i="23"/>
  <c r="R190" i="23"/>
  <c r="T190" i="23"/>
  <c r="U190" i="23"/>
  <c r="V190" i="23"/>
  <c r="S190" i="23" s="1"/>
  <c r="O191" i="23"/>
  <c r="R191" i="23"/>
  <c r="U191" i="23"/>
  <c r="S191" i="23" s="1"/>
  <c r="T191" i="23" s="1"/>
  <c r="V191" i="23"/>
  <c r="O192" i="23"/>
  <c r="R192" i="23"/>
  <c r="T192" i="23" s="1"/>
  <c r="U192" i="23"/>
  <c r="S192" i="23" s="1"/>
  <c r="V192" i="23"/>
  <c r="O193" i="23"/>
  <c r="P193" i="23" s="1"/>
  <c r="R193" i="23"/>
  <c r="U193" i="23"/>
  <c r="S193" i="23" s="1"/>
  <c r="V193" i="23"/>
  <c r="O194" i="23"/>
  <c r="P194" i="23" s="1"/>
  <c r="R194" i="23"/>
  <c r="T194" i="23" s="1"/>
  <c r="U194" i="23"/>
  <c r="S194" i="23" s="1"/>
  <c r="V194" i="23"/>
  <c r="O195" i="23"/>
  <c r="R195" i="23"/>
  <c r="U195" i="23"/>
  <c r="V195" i="23"/>
  <c r="S195" i="23" s="1"/>
  <c r="O196" i="23"/>
  <c r="P196" i="23"/>
  <c r="R196" i="23"/>
  <c r="U196" i="23"/>
  <c r="V196" i="23"/>
  <c r="S196" i="23" s="1"/>
  <c r="O197" i="23"/>
  <c r="P197" i="23"/>
  <c r="R197" i="23"/>
  <c r="T197" i="23" s="1"/>
  <c r="U197" i="23"/>
  <c r="V197" i="23"/>
  <c r="S197" i="23" s="1"/>
  <c r="O198" i="23"/>
  <c r="R198" i="23"/>
  <c r="T198" i="23" s="1"/>
  <c r="S198" i="23"/>
  <c r="U198" i="23"/>
  <c r="V198" i="23"/>
  <c r="O199" i="23"/>
  <c r="P199" i="23" s="1"/>
  <c r="R199" i="23"/>
  <c r="T199" i="23" s="1"/>
  <c r="S199" i="23"/>
  <c r="U199" i="23"/>
  <c r="V199" i="23"/>
  <c r="O200" i="23"/>
  <c r="P200" i="23" s="1"/>
  <c r="R200" i="23"/>
  <c r="T200" i="23" s="1"/>
  <c r="S200" i="23"/>
  <c r="U200" i="23"/>
  <c r="V200" i="23"/>
  <c r="O201" i="23"/>
  <c r="P201" i="23" s="1"/>
  <c r="R201" i="23"/>
  <c r="T201" i="23" s="1"/>
  <c r="S201" i="23"/>
  <c r="U201" i="23"/>
  <c r="V201" i="23"/>
  <c r="O202" i="23"/>
  <c r="P202" i="23" s="1"/>
  <c r="R202" i="23"/>
  <c r="T202" i="23" s="1"/>
  <c r="S202" i="23"/>
  <c r="U202" i="23"/>
  <c r="V202" i="23"/>
  <c r="O203" i="23"/>
  <c r="R203" i="23"/>
  <c r="S203" i="23"/>
  <c r="T203" i="23" s="1"/>
  <c r="U203" i="23"/>
  <c r="V203" i="23"/>
  <c r="O204" i="23"/>
  <c r="R204" i="23"/>
  <c r="T204" i="23" s="1"/>
  <c r="U204" i="23"/>
  <c r="S204" i="23" s="1"/>
  <c r="V204" i="23"/>
  <c r="O205" i="23"/>
  <c r="R205" i="23"/>
  <c r="T205" i="23" s="1"/>
  <c r="S205" i="23"/>
  <c r="U205" i="23"/>
  <c r="V205" i="23"/>
  <c r="O206" i="23"/>
  <c r="R206" i="23"/>
  <c r="U206" i="23"/>
  <c r="V206" i="23"/>
  <c r="S206" i="23" s="1"/>
  <c r="T206" i="23" s="1"/>
  <c r="O207" i="23"/>
  <c r="R207" i="23"/>
  <c r="U207" i="23"/>
  <c r="S207" i="23" s="1"/>
  <c r="T207" i="23" s="1"/>
  <c r="V207" i="23"/>
  <c r="O208" i="23"/>
  <c r="P208" i="23" s="1"/>
  <c r="R208" i="23"/>
  <c r="U208" i="23"/>
  <c r="S208" i="23" s="1"/>
  <c r="T208" i="23" s="1"/>
  <c r="V208" i="23"/>
  <c r="O209" i="23"/>
  <c r="P209" i="23" s="1"/>
  <c r="R209" i="23"/>
  <c r="U209" i="23"/>
  <c r="S209" i="23" s="1"/>
  <c r="T209" i="23" s="1"/>
  <c r="V209" i="23"/>
  <c r="O210" i="23"/>
  <c r="R210" i="23"/>
  <c r="U210" i="23"/>
  <c r="V210" i="23"/>
  <c r="O211" i="23"/>
  <c r="P211" i="23" s="1"/>
  <c r="R211" i="23"/>
  <c r="U211" i="23"/>
  <c r="V211" i="23"/>
  <c r="O212" i="23"/>
  <c r="P212" i="23" s="1"/>
  <c r="R212" i="23"/>
  <c r="U212" i="23"/>
  <c r="V212" i="23"/>
  <c r="O213" i="23"/>
  <c r="R213" i="23"/>
  <c r="U213" i="23"/>
  <c r="V213" i="23"/>
  <c r="S213" i="23" s="1"/>
  <c r="O214" i="23"/>
  <c r="P214" i="23"/>
  <c r="R214" i="23"/>
  <c r="T214" i="23" s="1"/>
  <c r="U214" i="23"/>
  <c r="V214" i="23"/>
  <c r="S214" i="23" s="1"/>
  <c r="O215" i="23"/>
  <c r="P215" i="23"/>
  <c r="R215" i="23"/>
  <c r="U215" i="23"/>
  <c r="V215" i="23"/>
  <c r="S215" i="23" s="1"/>
  <c r="O216" i="23"/>
  <c r="P216" i="23"/>
  <c r="R216" i="23"/>
  <c r="T216" i="23" s="1"/>
  <c r="U216" i="23"/>
  <c r="V216" i="23"/>
  <c r="S216" i="23" s="1"/>
  <c r="O217" i="23"/>
  <c r="R217" i="23"/>
  <c r="T217" i="23" s="1"/>
  <c r="S217" i="23"/>
  <c r="U217" i="23"/>
  <c r="V217" i="23"/>
  <c r="O218" i="23"/>
  <c r="R218" i="23"/>
  <c r="S218" i="23"/>
  <c r="T218" i="23" s="1"/>
  <c r="U218" i="23"/>
  <c r="V218" i="23"/>
  <c r="O219" i="23"/>
  <c r="R219" i="23"/>
  <c r="T219" i="23"/>
  <c r="U219" i="23"/>
  <c r="S219" i="23" s="1"/>
  <c r="V219" i="23"/>
  <c r="O220" i="23"/>
  <c r="P220" i="23"/>
  <c r="R220" i="23"/>
  <c r="T220" i="23"/>
  <c r="U220" i="23"/>
  <c r="S220" i="23" s="1"/>
  <c r="V220" i="23"/>
  <c r="O221" i="23"/>
  <c r="P221" i="23"/>
  <c r="R221" i="23"/>
  <c r="T221" i="23"/>
  <c r="U221" i="23"/>
  <c r="S221" i="23" s="1"/>
  <c r="V221" i="23"/>
  <c r="O222" i="23"/>
  <c r="P222" i="23"/>
  <c r="R222" i="23"/>
  <c r="T222" i="23" s="1"/>
  <c r="U222" i="23"/>
  <c r="S222" i="23" s="1"/>
  <c r="V222" i="23"/>
  <c r="O223" i="23"/>
  <c r="R223" i="23"/>
  <c r="U223" i="23"/>
  <c r="S223" i="23" s="1"/>
  <c r="V223" i="23"/>
  <c r="O224" i="23"/>
  <c r="R224" i="23"/>
  <c r="T224" i="23"/>
  <c r="U224" i="23"/>
  <c r="V224" i="23"/>
  <c r="S224" i="23" s="1"/>
  <c r="O225" i="23"/>
  <c r="R225" i="23"/>
  <c r="U225" i="23"/>
  <c r="S225" i="23" s="1"/>
  <c r="T225" i="23" s="1"/>
  <c r="V225" i="23"/>
  <c r="O226" i="23"/>
  <c r="P226" i="23" s="1"/>
  <c r="R226" i="23"/>
  <c r="U226" i="23"/>
  <c r="S226" i="23" s="1"/>
  <c r="T226" i="23" s="1"/>
  <c r="V226" i="23"/>
  <c r="O227" i="23"/>
  <c r="R227" i="23"/>
  <c r="U227" i="23"/>
  <c r="V227" i="23"/>
  <c r="O228" i="23"/>
  <c r="R228" i="23"/>
  <c r="U228" i="23"/>
  <c r="V228" i="23"/>
  <c r="S228" i="23" s="1"/>
  <c r="O229" i="23"/>
  <c r="P229" i="23"/>
  <c r="R229" i="23"/>
  <c r="T229" i="23" s="1"/>
  <c r="U229" i="23"/>
  <c r="V229" i="23"/>
  <c r="S229" i="23" s="1"/>
  <c r="O230" i="23"/>
  <c r="P230" i="23"/>
  <c r="R230" i="23"/>
  <c r="U230" i="23"/>
  <c r="V230" i="23"/>
  <c r="S230" i="23" s="1"/>
  <c r="O231" i="23"/>
  <c r="P231" i="23"/>
  <c r="R231" i="23"/>
  <c r="T231" i="23" s="1"/>
  <c r="U231" i="23"/>
  <c r="V231" i="23"/>
  <c r="S231" i="23" s="1"/>
  <c r="O232" i="23"/>
  <c r="R232" i="23"/>
  <c r="T232" i="23" s="1"/>
  <c r="S232" i="23"/>
  <c r="U232" i="23"/>
  <c r="V232" i="23"/>
  <c r="O233" i="23"/>
  <c r="P233" i="23" s="1"/>
  <c r="R233" i="23"/>
  <c r="T233" i="23" s="1"/>
  <c r="S233" i="23"/>
  <c r="U233" i="23"/>
  <c r="V233" i="23"/>
  <c r="O234" i="23"/>
  <c r="P234" i="23" s="1"/>
  <c r="R234" i="23"/>
  <c r="T234" i="23" s="1"/>
  <c r="S234" i="23"/>
  <c r="U234" i="23"/>
  <c r="V234" i="23"/>
  <c r="O235" i="23"/>
  <c r="P235" i="23" s="1"/>
  <c r="R235" i="23"/>
  <c r="T235" i="23" s="1"/>
  <c r="S235" i="23"/>
  <c r="U235" i="23"/>
  <c r="V235" i="23"/>
  <c r="O236" i="23"/>
  <c r="R236" i="23"/>
  <c r="S236" i="23"/>
  <c r="T236" i="23" s="1"/>
  <c r="U236" i="23"/>
  <c r="V236" i="23"/>
  <c r="O237" i="23"/>
  <c r="P237" i="23"/>
  <c r="R237" i="23"/>
  <c r="S237" i="23"/>
  <c r="T237" i="23" s="1"/>
  <c r="U237" i="23"/>
  <c r="V237" i="23"/>
  <c r="O238" i="23"/>
  <c r="P238" i="23"/>
  <c r="R238" i="23"/>
  <c r="S238" i="23"/>
  <c r="T238" i="23" s="1"/>
  <c r="U238" i="23"/>
  <c r="V238" i="23"/>
  <c r="O239" i="23"/>
  <c r="P239" i="23"/>
  <c r="R239" i="23"/>
  <c r="S239" i="23"/>
  <c r="T239" i="23" s="1"/>
  <c r="U239" i="23"/>
  <c r="V239" i="23"/>
  <c r="O240" i="23"/>
  <c r="P240" i="23"/>
  <c r="R240" i="23"/>
  <c r="S240" i="23"/>
  <c r="T240" i="23" s="1"/>
  <c r="U240" i="23"/>
  <c r="V240" i="23"/>
  <c r="O241" i="23"/>
  <c r="P241" i="23"/>
  <c r="R241" i="23"/>
  <c r="S241" i="23"/>
  <c r="T241" i="23" s="1"/>
  <c r="U241" i="23"/>
  <c r="V241" i="23"/>
  <c r="O242" i="23"/>
  <c r="P242" i="23"/>
  <c r="R242" i="23"/>
  <c r="S242" i="23"/>
  <c r="T242" i="23" s="1"/>
  <c r="U242" i="23"/>
  <c r="V242" i="23"/>
  <c r="O243" i="23"/>
  <c r="P243" i="23"/>
  <c r="R243" i="23"/>
  <c r="S243" i="23"/>
  <c r="T243" i="23" s="1"/>
  <c r="U243" i="23"/>
  <c r="V243" i="23"/>
  <c r="O244" i="23"/>
  <c r="R244" i="23"/>
  <c r="T244" i="23" s="1"/>
  <c r="U244" i="23"/>
  <c r="S244" i="23" s="1"/>
  <c r="V244" i="23"/>
  <c r="O245" i="23"/>
  <c r="P245" i="23"/>
  <c r="R245" i="23"/>
  <c r="U245" i="23"/>
  <c r="S245" i="23" s="1"/>
  <c r="V245" i="23"/>
  <c r="O246" i="23"/>
  <c r="P246" i="23"/>
  <c r="R246" i="23"/>
  <c r="T246" i="23" s="1"/>
  <c r="U246" i="23"/>
  <c r="S246" i="23" s="1"/>
  <c r="V246" i="23"/>
  <c r="O247" i="23"/>
  <c r="P247" i="23"/>
  <c r="R247" i="23"/>
  <c r="T247" i="23" s="1"/>
  <c r="U247" i="23"/>
  <c r="S247" i="23" s="1"/>
  <c r="V247" i="23"/>
  <c r="O248" i="23"/>
  <c r="P248" i="23"/>
  <c r="R248" i="23"/>
  <c r="T248" i="23" s="1"/>
  <c r="U248" i="23"/>
  <c r="S248" i="23" s="1"/>
  <c r="V248" i="23"/>
  <c r="O249" i="23"/>
  <c r="P249" i="23"/>
  <c r="R249" i="23"/>
  <c r="T249" i="23" s="1"/>
  <c r="U249" i="23"/>
  <c r="S249" i="23" s="1"/>
  <c r="V249" i="23"/>
  <c r="O250" i="23"/>
  <c r="P250" i="23"/>
  <c r="R250" i="23"/>
  <c r="T250" i="23" s="1"/>
  <c r="U250" i="23"/>
  <c r="S250" i="23" s="1"/>
  <c r="V250" i="23"/>
  <c r="O251" i="23"/>
  <c r="P251" i="23"/>
  <c r="R251" i="23"/>
  <c r="T251" i="23" s="1"/>
  <c r="U251" i="23"/>
  <c r="S251" i="23" s="1"/>
  <c r="V251" i="23"/>
  <c r="O252" i="23"/>
  <c r="P252" i="23"/>
  <c r="R252" i="23"/>
  <c r="T252" i="23" s="1"/>
  <c r="U252" i="23"/>
  <c r="S252" i="23" s="1"/>
  <c r="V252" i="23"/>
  <c r="O253" i="23"/>
  <c r="R253" i="23"/>
  <c r="U253" i="23"/>
  <c r="V253" i="23"/>
  <c r="S253" i="23" s="1"/>
  <c r="O254" i="23"/>
  <c r="P254" i="23"/>
  <c r="R254" i="23"/>
  <c r="U254" i="23"/>
  <c r="S254" i="23" s="1"/>
  <c r="V254" i="23"/>
  <c r="O255" i="23"/>
  <c r="P255" i="23"/>
  <c r="R255" i="23"/>
  <c r="S255" i="23"/>
  <c r="U255" i="23"/>
  <c r="V255" i="23"/>
  <c r="O256" i="23"/>
  <c r="R256" i="23"/>
  <c r="U256" i="23"/>
  <c r="V256" i="23"/>
  <c r="S256" i="23" s="1"/>
  <c r="T256" i="23" s="1"/>
  <c r="O257" i="23"/>
  <c r="R257" i="23"/>
  <c r="U257" i="23"/>
  <c r="S257" i="23" s="1"/>
  <c r="T257" i="23" s="1"/>
  <c r="V257" i="23"/>
  <c r="O258" i="23"/>
  <c r="R258" i="23"/>
  <c r="U258" i="23"/>
  <c r="V258" i="23"/>
  <c r="O259" i="23"/>
  <c r="P259" i="23"/>
  <c r="R259" i="23"/>
  <c r="U259" i="23"/>
  <c r="S259" i="23" s="1"/>
  <c r="V259" i="23"/>
  <c r="O260" i="23"/>
  <c r="P260" i="23" s="1"/>
  <c r="R260" i="23"/>
  <c r="U260" i="23"/>
  <c r="V260" i="23"/>
  <c r="O261" i="23"/>
  <c r="R261" i="23"/>
  <c r="S261" i="23"/>
  <c r="U261" i="23"/>
  <c r="V261" i="23"/>
  <c r="O262" i="23"/>
  <c r="P262" i="23"/>
  <c r="R262" i="23"/>
  <c r="S262" i="23"/>
  <c r="U262" i="23"/>
  <c r="V262" i="23"/>
  <c r="O263" i="23"/>
  <c r="R263" i="23"/>
  <c r="S263" i="23"/>
  <c r="T263" i="23" s="1"/>
  <c r="U263" i="23"/>
  <c r="V263" i="23"/>
  <c r="O264" i="23"/>
  <c r="R264" i="23"/>
  <c r="U264" i="23"/>
  <c r="S264" i="23" s="1"/>
  <c r="T264" i="23" s="1"/>
  <c r="V264" i="23"/>
  <c r="O265" i="23"/>
  <c r="R265" i="23"/>
  <c r="U265" i="23"/>
  <c r="V265" i="23"/>
  <c r="O266" i="23"/>
  <c r="R266" i="23"/>
  <c r="T266" i="23" s="1"/>
  <c r="U266" i="23"/>
  <c r="S266" i="23" s="1"/>
  <c r="V266" i="23"/>
  <c r="O267" i="23"/>
  <c r="R267" i="23"/>
  <c r="U267" i="23"/>
  <c r="V267" i="23"/>
  <c r="S267" i="23" s="1"/>
  <c r="T267" i="23" s="1"/>
  <c r="O268" i="23"/>
  <c r="R268" i="23"/>
  <c r="U268" i="23"/>
  <c r="S268" i="23" s="1"/>
  <c r="T268" i="23" s="1"/>
  <c r="V268" i="23"/>
  <c r="O269" i="23"/>
  <c r="R269" i="23"/>
  <c r="U269" i="23"/>
  <c r="V269" i="23"/>
  <c r="O270" i="23"/>
  <c r="P270" i="23" s="1"/>
  <c r="R270" i="23"/>
  <c r="U270" i="23"/>
  <c r="V270" i="23"/>
  <c r="O271" i="23"/>
  <c r="R271" i="23"/>
  <c r="T271" i="23" s="1"/>
  <c r="S271" i="23"/>
  <c r="U271" i="23"/>
  <c r="V271" i="23"/>
  <c r="O272" i="23"/>
  <c r="P272" i="23"/>
  <c r="R272" i="23"/>
  <c r="S272" i="23"/>
  <c r="U272" i="23"/>
  <c r="V272" i="23"/>
  <c r="O273" i="23"/>
  <c r="P273" i="23"/>
  <c r="R273" i="23"/>
  <c r="T273" i="23" s="1"/>
  <c r="U273" i="23"/>
  <c r="V273" i="23"/>
  <c r="S273" i="23" s="1"/>
  <c r="O274" i="23"/>
  <c r="R274" i="23"/>
  <c r="S274" i="23"/>
  <c r="T274" i="23"/>
  <c r="U274" i="23"/>
  <c r="V274" i="23"/>
  <c r="O275" i="23"/>
  <c r="R275" i="23"/>
  <c r="U275" i="23"/>
  <c r="S275" i="23" s="1"/>
  <c r="V275" i="23"/>
  <c r="O276" i="23"/>
  <c r="P276" i="23" s="1"/>
  <c r="R276" i="23"/>
  <c r="T276" i="23" s="1"/>
  <c r="S276" i="23"/>
  <c r="U276" i="23"/>
  <c r="V276" i="23"/>
  <c r="O277" i="23"/>
  <c r="P277" i="23" s="1"/>
  <c r="R277" i="23"/>
  <c r="T277" i="23" s="1"/>
  <c r="S277" i="23"/>
  <c r="U277" i="23"/>
  <c r="V277" i="23"/>
  <c r="O278" i="23"/>
  <c r="R278" i="23"/>
  <c r="T278" i="23" s="1"/>
  <c r="S278" i="23"/>
  <c r="U278" i="23"/>
  <c r="V278" i="23"/>
  <c r="O279" i="23"/>
  <c r="P279" i="23"/>
  <c r="R279" i="23"/>
  <c r="S279" i="23"/>
  <c r="T279" i="23"/>
  <c r="U279" i="23"/>
  <c r="V279" i="23"/>
  <c r="A280" i="23"/>
  <c r="O280" i="23"/>
  <c r="P280" i="23"/>
  <c r="R280" i="23"/>
  <c r="S280" i="23"/>
  <c r="T280" i="23"/>
  <c r="U280" i="23"/>
  <c r="V280" i="23"/>
  <c r="O281" i="23"/>
  <c r="P281" i="23" s="1"/>
  <c r="R281" i="23"/>
  <c r="U281" i="23"/>
  <c r="S281" i="23" s="1"/>
  <c r="V281" i="23"/>
  <c r="A282" i="23"/>
  <c r="O282" i="23"/>
  <c r="R282" i="23"/>
  <c r="S282" i="23"/>
  <c r="T282" i="23" s="1"/>
  <c r="U282" i="23"/>
  <c r="V282" i="23"/>
  <c r="O283" i="23"/>
  <c r="P283" i="23" s="1"/>
  <c r="R283" i="23"/>
  <c r="U283" i="23"/>
  <c r="S283" i="23" s="1"/>
  <c r="T283" i="23" s="1"/>
  <c r="V283" i="23"/>
  <c r="O284" i="23"/>
  <c r="P284" i="23"/>
  <c r="R284" i="23"/>
  <c r="U284" i="23"/>
  <c r="S284" i="23" s="1"/>
  <c r="V284" i="23"/>
  <c r="O285" i="23"/>
  <c r="R285" i="23"/>
  <c r="T285" i="23" s="1"/>
  <c r="S285" i="23"/>
  <c r="U285" i="23"/>
  <c r="V285" i="23"/>
  <c r="O286" i="23"/>
  <c r="P286" i="23" s="1"/>
  <c r="R286" i="23"/>
  <c r="S286" i="23"/>
  <c r="T286" i="23"/>
  <c r="U286" i="23"/>
  <c r="V286" i="23"/>
  <c r="O287" i="23"/>
  <c r="P287" i="23"/>
  <c r="R287" i="23"/>
  <c r="U287" i="23"/>
  <c r="S287" i="23" s="1"/>
  <c r="T287" i="23" s="1"/>
  <c r="V287" i="23"/>
  <c r="O288" i="23"/>
  <c r="P288" i="23" s="1"/>
  <c r="R288" i="23"/>
  <c r="T288" i="23" s="1"/>
  <c r="U288" i="23"/>
  <c r="S288" i="23" s="1"/>
  <c r="V288" i="23"/>
  <c r="O289" i="23"/>
  <c r="P289" i="23"/>
  <c r="R289" i="23"/>
  <c r="S289" i="23"/>
  <c r="T289" i="23" s="1"/>
  <c r="U289" i="23"/>
  <c r="V289" i="23"/>
  <c r="O290" i="23"/>
  <c r="P290" i="23" s="1"/>
  <c r="R290" i="23"/>
  <c r="T290" i="23"/>
  <c r="U290" i="23"/>
  <c r="S290" i="23" s="1"/>
  <c r="V290" i="23"/>
  <c r="O291" i="23"/>
  <c r="R291" i="23"/>
  <c r="T291" i="23" s="1"/>
  <c r="U291" i="23"/>
  <c r="V291" i="23"/>
  <c r="S291" i="23" s="1"/>
  <c r="O292" i="23"/>
  <c r="P292" i="23"/>
  <c r="R292" i="23"/>
  <c r="T292" i="23" s="1"/>
  <c r="S292" i="23"/>
  <c r="U292" i="23"/>
  <c r="V292" i="23"/>
  <c r="O293" i="23"/>
  <c r="P293" i="23" s="1"/>
  <c r="R293" i="23"/>
  <c r="S293" i="23"/>
  <c r="T293" i="23"/>
  <c r="U293" i="23"/>
  <c r="V293" i="23"/>
  <c r="O294" i="23"/>
  <c r="P294" i="23"/>
  <c r="R294" i="23"/>
  <c r="U294" i="23"/>
  <c r="S294" i="23" s="1"/>
  <c r="T294" i="23" s="1"/>
  <c r="V294" i="23"/>
  <c r="O295" i="23"/>
  <c r="P295" i="23" s="1"/>
  <c r="R295" i="23"/>
  <c r="U295" i="23"/>
  <c r="S295" i="23" s="1"/>
  <c r="V295" i="23"/>
  <c r="O296" i="23"/>
  <c r="P296" i="23"/>
  <c r="R296" i="23"/>
  <c r="S296" i="23"/>
  <c r="T296" i="23" s="1"/>
  <c r="U296" i="23"/>
  <c r="V296" i="23"/>
  <c r="O297" i="23"/>
  <c r="P297" i="23" s="1"/>
  <c r="R297" i="23"/>
  <c r="U297" i="23"/>
  <c r="S297" i="23" s="1"/>
  <c r="T297" i="23" s="1"/>
  <c r="V297" i="23"/>
  <c r="O298" i="23"/>
  <c r="P298" i="23"/>
  <c r="R298" i="23"/>
  <c r="U298" i="23"/>
  <c r="S298" i="23" s="1"/>
  <c r="V298" i="23"/>
  <c r="O299" i="23"/>
  <c r="P299" i="23" s="1"/>
  <c r="R299" i="23"/>
  <c r="T299" i="23" s="1"/>
  <c r="U299" i="23"/>
  <c r="V299" i="23"/>
  <c r="S299" i="23" s="1"/>
  <c r="O300" i="23"/>
  <c r="P300" i="23"/>
  <c r="R300" i="23"/>
  <c r="T300" i="23" s="1"/>
  <c r="S300" i="23"/>
  <c r="U300" i="23"/>
  <c r="V300" i="23"/>
  <c r="O301" i="23"/>
  <c r="P301" i="23" s="1"/>
  <c r="R301" i="23"/>
  <c r="S301" i="23"/>
  <c r="T301" i="23"/>
  <c r="U301" i="23"/>
  <c r="V301" i="23"/>
  <c r="O302" i="23"/>
  <c r="P302" i="23"/>
  <c r="R302" i="23"/>
  <c r="U302" i="23"/>
  <c r="S302" i="23" s="1"/>
  <c r="T302" i="23" s="1"/>
  <c r="V302" i="23"/>
  <c r="O303" i="23"/>
  <c r="R303" i="23"/>
  <c r="S303" i="23"/>
  <c r="T303" i="23" s="1"/>
  <c r="U303" i="23"/>
  <c r="V303" i="23"/>
  <c r="O304" i="23"/>
  <c r="P304" i="23" s="1"/>
  <c r="R304" i="23"/>
  <c r="T304" i="23"/>
  <c r="U304" i="23"/>
  <c r="S304" i="23" s="1"/>
  <c r="V304" i="23"/>
  <c r="O305" i="23"/>
  <c r="R305" i="23"/>
  <c r="T305" i="23" s="1"/>
  <c r="U305" i="23"/>
  <c r="V305" i="23"/>
  <c r="S305" i="23" s="1"/>
  <c r="O306" i="23"/>
  <c r="P306" i="23"/>
  <c r="R306" i="23"/>
  <c r="T306" i="23" s="1"/>
  <c r="S306" i="23"/>
  <c r="U306" i="23"/>
  <c r="V306" i="23"/>
  <c r="O307" i="23"/>
  <c r="P307" i="23" s="1"/>
  <c r="R307" i="23"/>
  <c r="S307" i="23"/>
  <c r="T307" i="23"/>
  <c r="U307" i="23"/>
  <c r="V307" i="23"/>
  <c r="O308" i="23"/>
  <c r="P308" i="23"/>
  <c r="R308" i="23"/>
  <c r="U308" i="23"/>
  <c r="S308" i="23" s="1"/>
  <c r="T308" i="23" s="1"/>
  <c r="V308" i="23"/>
  <c r="O309" i="23"/>
  <c r="R309" i="23"/>
  <c r="S309" i="23"/>
  <c r="T309" i="23" s="1"/>
  <c r="U309" i="23"/>
  <c r="V309" i="23"/>
  <c r="O310" i="23"/>
  <c r="P310" i="23" s="1"/>
  <c r="R310" i="23"/>
  <c r="U310" i="23"/>
  <c r="S310" i="23" s="1"/>
  <c r="T310" i="23" s="1"/>
  <c r="V310" i="23"/>
  <c r="O311" i="23"/>
  <c r="P311" i="23"/>
  <c r="R311" i="23"/>
  <c r="U311" i="23"/>
  <c r="S311" i="23" s="1"/>
  <c r="V311" i="23"/>
  <c r="O312" i="23"/>
  <c r="P312" i="23" s="1"/>
  <c r="R312" i="23"/>
  <c r="U312" i="23"/>
  <c r="V312" i="23"/>
  <c r="S312" i="23" s="1"/>
  <c r="O313" i="23"/>
  <c r="P313" i="23"/>
  <c r="R313" i="23"/>
  <c r="T313" i="23" s="1"/>
  <c r="S313" i="23"/>
  <c r="U313" i="23"/>
  <c r="V313" i="23"/>
  <c r="O314" i="23"/>
  <c r="R314" i="23"/>
  <c r="U314" i="23"/>
  <c r="S314" i="23" s="1"/>
  <c r="T314" i="23" s="1"/>
  <c r="V314" i="23"/>
  <c r="O315" i="23"/>
  <c r="R315" i="23"/>
  <c r="S315" i="23"/>
  <c r="T315" i="23" s="1"/>
  <c r="U315" i="23"/>
  <c r="V315" i="23"/>
  <c r="O316" i="23"/>
  <c r="P316" i="23" s="1"/>
  <c r="R316" i="23"/>
  <c r="U316" i="23"/>
  <c r="S316" i="23" s="1"/>
  <c r="T316" i="23" s="1"/>
  <c r="V316" i="23"/>
  <c r="O317" i="23"/>
  <c r="P317" i="23"/>
  <c r="R317" i="23"/>
  <c r="U317" i="23"/>
  <c r="S317" i="23" s="1"/>
  <c r="V317" i="23"/>
  <c r="O318" i="23"/>
  <c r="P318" i="23" s="1"/>
  <c r="R318" i="23"/>
  <c r="T318" i="23" s="1"/>
  <c r="U318" i="23"/>
  <c r="V318" i="23"/>
  <c r="S318" i="23" s="1"/>
  <c r="O319" i="23"/>
  <c r="P319" i="23"/>
  <c r="R319" i="23"/>
  <c r="T319" i="23" s="1"/>
  <c r="S319" i="23"/>
  <c r="U319" i="23"/>
  <c r="V319" i="23"/>
  <c r="O320" i="23"/>
  <c r="P320" i="23" s="1"/>
  <c r="R320" i="23"/>
  <c r="S320" i="23"/>
  <c r="T320" i="23"/>
  <c r="U320" i="23"/>
  <c r="V320" i="23"/>
  <c r="O321" i="23"/>
  <c r="P321" i="23"/>
  <c r="R321" i="23"/>
  <c r="U321" i="23"/>
  <c r="S321" i="23" s="1"/>
  <c r="T321" i="23" s="1"/>
  <c r="V321" i="23"/>
  <c r="O322" i="23"/>
  <c r="P322" i="23" s="1"/>
  <c r="R322" i="23"/>
  <c r="T322" i="23" s="1"/>
  <c r="U322" i="23"/>
  <c r="S322" i="23" s="1"/>
  <c r="V322" i="23"/>
  <c r="O323" i="23"/>
  <c r="P323" i="23"/>
  <c r="R323" i="23"/>
  <c r="S323" i="23"/>
  <c r="T323" i="23" s="1"/>
  <c r="U323" i="23"/>
  <c r="V323" i="23"/>
  <c r="O324" i="23"/>
  <c r="P324" i="23" s="1"/>
  <c r="R324" i="23"/>
  <c r="T324" i="23"/>
  <c r="U324" i="23"/>
  <c r="S324" i="23" s="1"/>
  <c r="V324" i="23"/>
  <c r="O325" i="23"/>
  <c r="P325" i="23"/>
  <c r="R325" i="23"/>
  <c r="T325" i="23" s="1"/>
  <c r="U325" i="23"/>
  <c r="S325" i="23" s="1"/>
  <c r="V325" i="23"/>
  <c r="O326" i="23"/>
  <c r="P326" i="23" s="1"/>
  <c r="R326" i="23"/>
  <c r="T326" i="23" s="1"/>
  <c r="U326" i="23"/>
  <c r="V326" i="23"/>
  <c r="S326" i="23" s="1"/>
  <c r="O327" i="23"/>
  <c r="P327" i="23"/>
  <c r="R327" i="23"/>
  <c r="T327" i="23" s="1"/>
  <c r="S327" i="23"/>
  <c r="U327" i="23"/>
  <c r="V327" i="23"/>
  <c r="O328" i="23"/>
  <c r="R328" i="23"/>
  <c r="U328" i="23"/>
  <c r="S328" i="23" s="1"/>
  <c r="T328" i="23" s="1"/>
  <c r="V328" i="23"/>
  <c r="O329" i="23"/>
  <c r="P329" i="23" s="1"/>
  <c r="R329" i="23"/>
  <c r="U329" i="23"/>
  <c r="S329" i="23" s="1"/>
  <c r="V329" i="23"/>
  <c r="O330" i="23"/>
  <c r="P330" i="23"/>
  <c r="R330" i="23"/>
  <c r="S330" i="23"/>
  <c r="T330" i="23" s="1"/>
  <c r="U330" i="23"/>
  <c r="V330" i="23"/>
  <c r="O331" i="23"/>
  <c r="R331" i="23"/>
  <c r="T331" i="23" s="1"/>
  <c r="U331" i="23"/>
  <c r="S331" i="23" s="1"/>
  <c r="V331" i="23"/>
  <c r="O332" i="23"/>
  <c r="P332" i="23" s="1"/>
  <c r="R332" i="23"/>
  <c r="U332" i="23"/>
  <c r="V332" i="23"/>
  <c r="S332" i="23" s="1"/>
  <c r="O333" i="23"/>
  <c r="P333" i="23"/>
  <c r="R333" i="23"/>
  <c r="T333" i="23" s="1"/>
  <c r="S333" i="23"/>
  <c r="U333" i="23"/>
  <c r="V333" i="23"/>
  <c r="O334" i="23"/>
  <c r="P334" i="23" s="1"/>
  <c r="R334" i="23"/>
  <c r="S334" i="23"/>
  <c r="T334" i="23"/>
  <c r="U334" i="23"/>
  <c r="V334" i="23"/>
  <c r="O335" i="23"/>
  <c r="P335" i="23"/>
  <c r="R335" i="23"/>
  <c r="U335" i="23"/>
  <c r="S335" i="23" s="1"/>
  <c r="T335" i="23" s="1"/>
  <c r="V335" i="23"/>
  <c r="O336" i="23"/>
  <c r="P336" i="23" s="1"/>
  <c r="R336" i="23"/>
  <c r="T336" i="23" s="1"/>
  <c r="U336" i="23"/>
  <c r="S336" i="23" s="1"/>
  <c r="V336" i="23"/>
  <c r="O337" i="23"/>
  <c r="P337" i="23"/>
  <c r="R337" i="23"/>
  <c r="S337" i="23"/>
  <c r="T337" i="23" s="1"/>
  <c r="U337" i="23"/>
  <c r="V337" i="23"/>
  <c r="O338" i="23"/>
  <c r="P338" i="23" s="1"/>
  <c r="R338" i="23"/>
  <c r="T338" i="23"/>
  <c r="U338" i="23"/>
  <c r="S338" i="23" s="1"/>
  <c r="V338" i="23"/>
  <c r="O339" i="23"/>
  <c r="P339" i="23"/>
  <c r="R339" i="23"/>
  <c r="U339" i="23"/>
  <c r="S339" i="23" s="1"/>
  <c r="V339" i="23"/>
  <c r="O340" i="23"/>
  <c r="P340" i="23" s="1"/>
  <c r="R340" i="23"/>
  <c r="U340" i="23"/>
  <c r="V340" i="23"/>
  <c r="S340" i="23" s="1"/>
  <c r="O341" i="23"/>
  <c r="P341" i="23"/>
  <c r="R341" i="23"/>
  <c r="T341" i="23" s="1"/>
  <c r="S341" i="23"/>
  <c r="U341" i="23"/>
  <c r="V341" i="23"/>
  <c r="O342" i="23"/>
  <c r="P342" i="23" s="1"/>
  <c r="R342" i="23"/>
  <c r="S342" i="23"/>
  <c r="T342" i="23"/>
  <c r="U342" i="23"/>
  <c r="V342" i="23"/>
  <c r="O343" i="23"/>
  <c r="P343" i="23"/>
  <c r="R343" i="23"/>
  <c r="U343" i="23"/>
  <c r="S343" i="23" s="1"/>
  <c r="T343" i="23" s="1"/>
  <c r="V343" i="23"/>
  <c r="O344" i="23"/>
  <c r="P344" i="23" s="1"/>
  <c r="R344" i="23"/>
  <c r="T344" i="23" s="1"/>
  <c r="U344" i="23"/>
  <c r="S344" i="23" s="1"/>
  <c r="V344" i="23"/>
  <c r="O345" i="23"/>
  <c r="P345" i="23"/>
  <c r="R345" i="23"/>
  <c r="S345" i="23"/>
  <c r="T345" i="23" s="1"/>
  <c r="U345" i="23"/>
  <c r="V345" i="23"/>
  <c r="O346" i="23"/>
  <c r="P346" i="23" s="1"/>
  <c r="R346" i="23"/>
  <c r="U346" i="23"/>
  <c r="S346" i="23" s="1"/>
  <c r="T346" i="23" s="1"/>
  <c r="V346" i="23"/>
  <c r="O347" i="23"/>
  <c r="P347" i="23"/>
  <c r="R347" i="23"/>
  <c r="T347" i="23" s="1"/>
  <c r="U347" i="23"/>
  <c r="S347" i="23" s="1"/>
  <c r="V347" i="23"/>
  <c r="O348" i="23"/>
  <c r="P348" i="23" s="1"/>
  <c r="R348" i="23"/>
  <c r="T348" i="23" s="1"/>
  <c r="U348" i="23"/>
  <c r="V348" i="23"/>
  <c r="S348" i="23" s="1"/>
  <c r="O349" i="23"/>
  <c r="P349" i="23"/>
  <c r="R349" i="23"/>
  <c r="T349" i="23" s="1"/>
  <c r="S349" i="23"/>
  <c r="U349" i="23"/>
  <c r="V349" i="23"/>
  <c r="O350" i="23"/>
  <c r="P350" i="23" s="1"/>
  <c r="R350" i="23"/>
  <c r="S350" i="23"/>
  <c r="T350" i="23"/>
  <c r="U350" i="23"/>
  <c r="V350" i="23"/>
  <c r="O351" i="23"/>
  <c r="P351" i="23"/>
  <c r="R351" i="23"/>
  <c r="U351" i="23"/>
  <c r="S351" i="23" s="1"/>
  <c r="T351" i="23" s="1"/>
  <c r="V351" i="23"/>
  <c r="O352" i="23"/>
  <c r="P352" i="23" s="1"/>
  <c r="R352" i="23"/>
  <c r="U352" i="23"/>
  <c r="S352" i="23" s="1"/>
  <c r="V352" i="23"/>
  <c r="O353" i="23"/>
  <c r="P353" i="23"/>
  <c r="R353" i="23"/>
  <c r="S353" i="23"/>
  <c r="T353" i="23" s="1"/>
  <c r="U353" i="23"/>
  <c r="V353" i="23"/>
  <c r="O354" i="23"/>
  <c r="P354" i="23" s="1"/>
  <c r="R354" i="23"/>
  <c r="U354" i="23"/>
  <c r="S354" i="23" s="1"/>
  <c r="T354" i="23" s="1"/>
  <c r="V354" i="23"/>
  <c r="O355" i="23"/>
  <c r="P355" i="23"/>
  <c r="R355" i="23"/>
  <c r="U355" i="23"/>
  <c r="S355" i="23" s="1"/>
  <c r="V355" i="23"/>
  <c r="O356" i="23"/>
  <c r="P356" i="23" s="1"/>
  <c r="R356" i="23"/>
  <c r="T356" i="23" s="1"/>
  <c r="U356" i="23"/>
  <c r="V356" i="23"/>
  <c r="S356" i="23" s="1"/>
  <c r="O357" i="23"/>
  <c r="P357" i="23"/>
  <c r="R357" i="23"/>
  <c r="T357" i="23" s="1"/>
  <c r="S357" i="23"/>
  <c r="U357" i="23"/>
  <c r="V357" i="23"/>
  <c r="O358" i="23"/>
  <c r="P358" i="23" s="1"/>
  <c r="R358" i="23"/>
  <c r="S358" i="23"/>
  <c r="T358" i="23"/>
  <c r="U358" i="23"/>
  <c r="V358" i="23"/>
  <c r="O359" i="23"/>
  <c r="P359" i="23"/>
  <c r="R359" i="23"/>
  <c r="U359" i="23"/>
  <c r="S359" i="23" s="1"/>
  <c r="T359" i="23" s="1"/>
  <c r="V359" i="23"/>
  <c r="O360" i="23"/>
  <c r="P360" i="23" s="1"/>
  <c r="R360" i="23"/>
  <c r="T360" i="23" s="1"/>
  <c r="U360" i="23"/>
  <c r="S360" i="23" s="1"/>
  <c r="V360" i="23"/>
  <c r="O361" i="23"/>
  <c r="P361" i="23"/>
  <c r="R361" i="23"/>
  <c r="S361" i="23"/>
  <c r="T361" i="23" s="1"/>
  <c r="U361" i="23"/>
  <c r="V361" i="23"/>
  <c r="O362" i="23"/>
  <c r="P362" i="23" s="1"/>
  <c r="R362" i="23"/>
  <c r="T362" i="23"/>
  <c r="U362" i="23"/>
  <c r="S362" i="23" s="1"/>
  <c r="V362" i="23"/>
  <c r="O363" i="23"/>
  <c r="P363" i="23"/>
  <c r="R363" i="23"/>
  <c r="T363" i="23" s="1"/>
  <c r="U363" i="23"/>
  <c r="S363" i="23" s="1"/>
  <c r="V363" i="23"/>
  <c r="O364" i="23"/>
  <c r="P364" i="23" s="1"/>
  <c r="R364" i="23"/>
  <c r="T364" i="23" s="1"/>
  <c r="U364" i="23"/>
  <c r="V364" i="23"/>
  <c r="S364" i="23" s="1"/>
  <c r="O365" i="23"/>
  <c r="P365" i="23"/>
  <c r="R365" i="23"/>
  <c r="T365" i="23" s="1"/>
  <c r="S365" i="23"/>
  <c r="U365" i="23"/>
  <c r="V365" i="23"/>
  <c r="O366" i="23"/>
  <c r="P366" i="23" s="1"/>
  <c r="R366" i="23"/>
  <c r="S366" i="23"/>
  <c r="T366" i="23"/>
  <c r="U366" i="23"/>
  <c r="V366" i="23"/>
  <c r="O367" i="23"/>
  <c r="P367" i="23"/>
  <c r="Q367" i="23"/>
  <c r="R367" i="23"/>
  <c r="S367" i="23"/>
  <c r="T367" i="23"/>
  <c r="U367" i="23"/>
  <c r="V367" i="23"/>
  <c r="O368" i="23"/>
  <c r="P368" i="23"/>
  <c r="Q368" i="23"/>
  <c r="R368" i="23"/>
  <c r="S368" i="23"/>
  <c r="T368" i="23"/>
  <c r="U368" i="23"/>
  <c r="V368" i="23"/>
  <c r="O369" i="23"/>
  <c r="P369" i="23"/>
  <c r="Q369" i="23"/>
  <c r="R369" i="23"/>
  <c r="S369" i="23"/>
  <c r="T369" i="23"/>
  <c r="U369" i="23"/>
  <c r="V369" i="23"/>
  <c r="O370" i="23"/>
  <c r="P370" i="23"/>
  <c r="Q370" i="23"/>
  <c r="R370" i="23"/>
  <c r="S370" i="23"/>
  <c r="T370" i="23"/>
  <c r="U370" i="23"/>
  <c r="V370" i="23"/>
  <c r="O371" i="23"/>
  <c r="P371" i="23"/>
  <c r="Q371" i="23"/>
  <c r="R371" i="23"/>
  <c r="S371" i="23"/>
  <c r="T371" i="23"/>
  <c r="U371" i="23"/>
  <c r="V371" i="23"/>
  <c r="O372" i="23"/>
  <c r="P372" i="23"/>
  <c r="Q372" i="23"/>
  <c r="R372" i="23"/>
  <c r="S372" i="23"/>
  <c r="T372" i="23"/>
  <c r="U372" i="23"/>
  <c r="V372" i="23"/>
  <c r="O373" i="23"/>
  <c r="P373" i="23"/>
  <c r="Q373" i="23"/>
  <c r="R373" i="23"/>
  <c r="S373" i="23"/>
  <c r="T373" i="23"/>
  <c r="U373" i="23"/>
  <c r="V373" i="23"/>
  <c r="O374" i="23"/>
  <c r="P374" i="23"/>
  <c r="Q374" i="23"/>
  <c r="R374" i="23"/>
  <c r="S374" i="23"/>
  <c r="T374" i="23"/>
  <c r="U374" i="23"/>
  <c r="V374" i="23"/>
  <c r="O375" i="23"/>
  <c r="P375" i="23"/>
  <c r="Q375" i="23"/>
  <c r="R375" i="23"/>
  <c r="S375" i="23"/>
  <c r="T375" i="23"/>
  <c r="U375" i="23"/>
  <c r="V375" i="23"/>
  <c r="O376" i="23"/>
  <c r="P376" i="23"/>
  <c r="Q376" i="23"/>
  <c r="R376" i="23"/>
  <c r="S376" i="23"/>
  <c r="T376" i="23"/>
  <c r="U376" i="23"/>
  <c r="V376" i="23"/>
  <c r="O377" i="23"/>
  <c r="Q377" i="23"/>
  <c r="R377" i="23"/>
  <c r="T377" i="23" s="1"/>
  <c r="U377" i="23"/>
  <c r="S377" i="23" s="1"/>
  <c r="V377" i="23"/>
  <c r="O378" i="23"/>
  <c r="Q378" i="23"/>
  <c r="R378" i="23"/>
  <c r="S378" i="23"/>
  <c r="U378" i="23"/>
  <c r="V378" i="23"/>
  <c r="O379" i="23"/>
  <c r="Q379" i="23"/>
  <c r="R379" i="23"/>
  <c r="S379" i="23"/>
  <c r="T379" i="23"/>
  <c r="U379" i="23"/>
  <c r="V379" i="23"/>
  <c r="O380" i="23"/>
  <c r="P380" i="23" s="1"/>
  <c r="Q380" i="23"/>
  <c r="R380" i="23"/>
  <c r="S380" i="23"/>
  <c r="T380" i="23" s="1"/>
  <c r="U380" i="23"/>
  <c r="V380" i="23"/>
  <c r="O381" i="23"/>
  <c r="P381" i="23" s="1"/>
  <c r="Q381" i="23"/>
  <c r="R381" i="23"/>
  <c r="S381" i="23"/>
  <c r="T381" i="23"/>
  <c r="U381" i="23"/>
  <c r="V381" i="23"/>
  <c r="O382" i="23"/>
  <c r="P382" i="23" s="1"/>
  <c r="Q382" i="23"/>
  <c r="R382" i="23"/>
  <c r="S382" i="23"/>
  <c r="T382" i="23" s="1"/>
  <c r="U382" i="23"/>
  <c r="V382" i="23"/>
  <c r="O383" i="23"/>
  <c r="P383" i="23" s="1"/>
  <c r="Q383" i="23"/>
  <c r="R383" i="23"/>
  <c r="S383" i="23"/>
  <c r="T383" i="23" s="1"/>
  <c r="U383" i="23"/>
  <c r="V383" i="23"/>
  <c r="O384" i="23"/>
  <c r="P384" i="23" s="1"/>
  <c r="Q384" i="23"/>
  <c r="R384" i="23"/>
  <c r="S384" i="23"/>
  <c r="T384" i="23" s="1"/>
  <c r="U384" i="23"/>
  <c r="V384" i="23"/>
  <c r="O385" i="23"/>
  <c r="P385" i="23" s="1"/>
  <c r="Q385" i="23"/>
  <c r="R385" i="23"/>
  <c r="S385" i="23"/>
  <c r="T385" i="23" s="1"/>
  <c r="U385" i="23"/>
  <c r="V385" i="23"/>
  <c r="O386" i="23"/>
  <c r="P386" i="23" s="1"/>
  <c r="Q386" i="23"/>
  <c r="R386" i="23"/>
  <c r="S386" i="23"/>
  <c r="T386" i="23"/>
  <c r="U386" i="23"/>
  <c r="V386" i="23"/>
  <c r="O387" i="23"/>
  <c r="P387" i="23" s="1"/>
  <c r="Q387" i="23"/>
  <c r="R387" i="23"/>
  <c r="S387" i="23"/>
  <c r="T387" i="23"/>
  <c r="O388" i="23"/>
  <c r="P388" i="23" s="1"/>
  <c r="Q388" i="23"/>
  <c r="R388" i="23"/>
  <c r="S388" i="23"/>
  <c r="T388" i="23" s="1"/>
  <c r="O389" i="23"/>
  <c r="P389" i="23"/>
  <c r="Q389" i="23"/>
  <c r="R389" i="23"/>
  <c r="S389" i="23"/>
  <c r="O390" i="23"/>
  <c r="P390" i="23" s="1"/>
  <c r="Q390" i="23"/>
  <c r="R390" i="23"/>
  <c r="U390" i="23"/>
  <c r="S390" i="23" s="1"/>
  <c r="V390" i="23"/>
  <c r="O391" i="23"/>
  <c r="P391" i="23" s="1"/>
  <c r="Q391" i="23"/>
  <c r="R391" i="23"/>
  <c r="T391" i="23" s="1"/>
  <c r="S391" i="23"/>
  <c r="U391" i="23"/>
  <c r="V391" i="23"/>
  <c r="O392" i="23"/>
  <c r="P392" i="23" s="1"/>
  <c r="Q392" i="23"/>
  <c r="R392" i="23"/>
  <c r="S392" i="23"/>
  <c r="U392" i="23"/>
  <c r="V392" i="23"/>
  <c r="O393" i="23"/>
  <c r="P393" i="23" s="1"/>
  <c r="Q393" i="23"/>
  <c r="R393" i="23"/>
  <c r="U393" i="23"/>
  <c r="S393" i="23" s="1"/>
  <c r="V393" i="23"/>
  <c r="O394" i="23"/>
  <c r="P394" i="23" s="1"/>
  <c r="Q394" i="23"/>
  <c r="R394" i="23"/>
  <c r="U394" i="23"/>
  <c r="S394" i="23" s="1"/>
  <c r="V394" i="23"/>
  <c r="O395" i="23"/>
  <c r="P395" i="23" s="1"/>
  <c r="Q395" i="23"/>
  <c r="R395" i="23"/>
  <c r="T395" i="23" s="1"/>
  <c r="S395" i="23"/>
  <c r="U395" i="23"/>
  <c r="V395" i="23"/>
  <c r="O396" i="23"/>
  <c r="P396" i="23" s="1"/>
  <c r="Q396" i="23"/>
  <c r="R396" i="23"/>
  <c r="S396" i="23"/>
  <c r="U396" i="23"/>
  <c r="V396" i="23"/>
  <c r="O397" i="23"/>
  <c r="P397" i="23" s="1"/>
  <c r="Q397" i="23"/>
  <c r="R397" i="23"/>
  <c r="U397" i="23"/>
  <c r="S397" i="23" s="1"/>
  <c r="V397" i="23"/>
  <c r="O398" i="23"/>
  <c r="P398" i="23" s="1"/>
  <c r="Q398" i="23"/>
  <c r="R398" i="23"/>
  <c r="U398" i="23"/>
  <c r="S398" i="23" s="1"/>
  <c r="V398" i="23"/>
  <c r="O399" i="23"/>
  <c r="P399" i="23" s="1"/>
  <c r="Q399" i="23"/>
  <c r="R399" i="23"/>
  <c r="T399" i="23" s="1"/>
  <c r="S399" i="23"/>
  <c r="U399" i="23"/>
  <c r="V399" i="23"/>
  <c r="O400" i="23"/>
  <c r="P400" i="23" s="1"/>
  <c r="Q400" i="23"/>
  <c r="R400" i="23"/>
  <c r="S400" i="23"/>
  <c r="U400" i="23"/>
  <c r="V400" i="23"/>
  <c r="O401" i="23"/>
  <c r="P401" i="23" s="1"/>
  <c r="Q401" i="23"/>
  <c r="R401" i="23"/>
  <c r="U401" i="23"/>
  <c r="S401" i="23" s="1"/>
  <c r="V401" i="23"/>
  <c r="O402" i="23"/>
  <c r="P402" i="23" s="1"/>
  <c r="Q402" i="23"/>
  <c r="R402" i="23"/>
  <c r="U402" i="23"/>
  <c r="S402" i="23" s="1"/>
  <c r="V402" i="23"/>
  <c r="O403" i="23"/>
  <c r="P403" i="23" s="1"/>
  <c r="Q403" i="23"/>
  <c r="R403" i="23"/>
  <c r="T403" i="23" s="1"/>
  <c r="S403" i="23"/>
  <c r="U403" i="23"/>
  <c r="V403" i="23"/>
  <c r="O404" i="23"/>
  <c r="P404" i="23" s="1"/>
  <c r="Q404" i="23"/>
  <c r="R404" i="23"/>
  <c r="S404" i="23"/>
  <c r="U404" i="23"/>
  <c r="V404" i="23"/>
  <c r="O405" i="23"/>
  <c r="P405" i="23" s="1"/>
  <c r="Q405" i="23"/>
  <c r="R405" i="23"/>
  <c r="U405" i="23"/>
  <c r="S405" i="23" s="1"/>
  <c r="V405" i="23"/>
  <c r="O406" i="23"/>
  <c r="P406" i="23" s="1"/>
  <c r="Q406" i="23"/>
  <c r="R406" i="23"/>
  <c r="U406" i="23"/>
  <c r="S406" i="23" s="1"/>
  <c r="T406" i="23" s="1"/>
  <c r="V406" i="23"/>
  <c r="O407" i="23"/>
  <c r="P407" i="23" s="1"/>
  <c r="Q407" i="23"/>
  <c r="R407" i="23"/>
  <c r="U407" i="23"/>
  <c r="S407" i="23" s="1"/>
  <c r="V407" i="23"/>
  <c r="O408" i="23"/>
  <c r="P408" i="23" s="1"/>
  <c r="Q408" i="23"/>
  <c r="R408" i="23"/>
  <c r="T408" i="23" s="1"/>
  <c r="S408" i="23"/>
  <c r="U408" i="23"/>
  <c r="V408" i="23"/>
  <c r="O409" i="23"/>
  <c r="P409" i="23" s="1"/>
  <c r="Q409" i="23"/>
  <c r="R409" i="23"/>
  <c r="T409" i="23" s="1"/>
  <c r="S409" i="23"/>
  <c r="U409" i="23"/>
  <c r="V409" i="23"/>
  <c r="O410" i="23"/>
  <c r="P410" i="23" s="1"/>
  <c r="Q410" i="23"/>
  <c r="R410" i="23"/>
  <c r="T410" i="23" s="1"/>
  <c r="S410" i="23"/>
  <c r="U410" i="23"/>
  <c r="V410" i="23"/>
  <c r="O411" i="23"/>
  <c r="P411" i="23" s="1"/>
  <c r="Q411" i="23"/>
  <c r="R411" i="23"/>
  <c r="S411" i="23"/>
  <c r="T411" i="23"/>
  <c r="U411" i="23"/>
  <c r="V411" i="23"/>
  <c r="O412" i="23"/>
  <c r="P412" i="23" s="1"/>
  <c r="Q412" i="23"/>
  <c r="R412" i="23"/>
  <c r="U412" i="23"/>
  <c r="S412" i="23" s="1"/>
  <c r="T412" i="23" s="1"/>
  <c r="V412" i="23"/>
  <c r="O413" i="23"/>
  <c r="P413" i="23" s="1"/>
  <c r="Q413" i="23"/>
  <c r="R413" i="23"/>
  <c r="U413" i="23"/>
  <c r="S413" i="23" s="1"/>
  <c r="T413" i="23" s="1"/>
  <c r="V413" i="23"/>
  <c r="O414" i="23"/>
  <c r="P414" i="23" s="1"/>
  <c r="Q414" i="23"/>
  <c r="R414" i="23"/>
  <c r="U414" i="23"/>
  <c r="S414" i="23" s="1"/>
  <c r="T414" i="23" s="1"/>
  <c r="V414" i="23"/>
  <c r="O415" i="23"/>
  <c r="P415" i="23" s="1"/>
  <c r="Q415" i="23"/>
  <c r="R415" i="23"/>
  <c r="T415" i="23" s="1"/>
  <c r="U415" i="23"/>
  <c r="S415" i="23" s="1"/>
  <c r="V415" i="23"/>
  <c r="O416" i="23"/>
  <c r="P416" i="23" s="1"/>
  <c r="Q416" i="23"/>
  <c r="R416" i="23"/>
  <c r="T416" i="23" s="1"/>
  <c r="S416" i="23"/>
  <c r="U416" i="23"/>
  <c r="V416" i="23"/>
  <c r="O417" i="23"/>
  <c r="P417" i="23" s="1"/>
  <c r="Q417" i="23"/>
  <c r="R417" i="23"/>
  <c r="T417" i="23" s="1"/>
  <c r="S417" i="23"/>
  <c r="O418" i="23"/>
  <c r="P418" i="23" s="1"/>
  <c r="Q418" i="23"/>
  <c r="R418" i="23"/>
  <c r="U418" i="23"/>
  <c r="S418" i="23" s="1"/>
  <c r="T418" i="23" s="1"/>
  <c r="V418" i="23"/>
  <c r="O419" i="23"/>
  <c r="P419" i="23" s="1"/>
  <c r="Q419" i="23"/>
  <c r="R419" i="23"/>
  <c r="U419" i="23"/>
  <c r="S419" i="23" s="1"/>
  <c r="T419" i="23" s="1"/>
  <c r="V419" i="23"/>
  <c r="F420" i="23"/>
  <c r="F423" i="23" s="1"/>
  <c r="O420" i="23"/>
  <c r="P420" i="23"/>
  <c r="Q420" i="23"/>
  <c r="R420" i="23"/>
  <c r="U420" i="23"/>
  <c r="S420" i="23" s="1"/>
  <c r="T420" i="23" s="1"/>
  <c r="V420" i="23"/>
  <c r="F421" i="23"/>
  <c r="O421" i="23"/>
  <c r="P421" i="23" s="1"/>
  <c r="Q421" i="23"/>
  <c r="R421" i="23"/>
  <c r="U421" i="23"/>
  <c r="S421" i="23" s="1"/>
  <c r="T421" i="23" s="1"/>
  <c r="V421" i="23"/>
  <c r="O422" i="23"/>
  <c r="P422" i="23"/>
  <c r="Q422" i="23"/>
  <c r="R422" i="23"/>
  <c r="U422" i="23"/>
  <c r="S422" i="23" s="1"/>
  <c r="T422" i="23" s="1"/>
  <c r="V422" i="23"/>
  <c r="O423" i="23"/>
  <c r="P423" i="23" s="1"/>
  <c r="Q423" i="23"/>
  <c r="R423" i="23"/>
  <c r="U423" i="23"/>
  <c r="S423" i="23" s="1"/>
  <c r="T423" i="23" s="1"/>
  <c r="V423" i="23"/>
  <c r="O424" i="23"/>
  <c r="P424" i="23" s="1"/>
  <c r="Q424" i="23"/>
  <c r="R424" i="23"/>
  <c r="U424" i="23"/>
  <c r="S424" i="23" s="1"/>
  <c r="T424" i="23" s="1"/>
  <c r="V424" i="23"/>
  <c r="O425" i="23"/>
  <c r="P425" i="23" s="1"/>
  <c r="Q425" i="23"/>
  <c r="R425" i="23"/>
  <c r="U425" i="23"/>
  <c r="S425" i="23" s="1"/>
  <c r="T425" i="23" s="1"/>
  <c r="V425" i="23"/>
  <c r="Q426" i="23"/>
  <c r="E6" i="22"/>
  <c r="C6" i="22"/>
  <c r="E5" i="22"/>
  <c r="F5" i="22" s="1"/>
  <c r="C5" i="22"/>
  <c r="T407" i="23" l="1"/>
  <c r="T404" i="23"/>
  <c r="T392" i="23"/>
  <c r="T389" i="23"/>
  <c r="T378" i="23"/>
  <c r="T329" i="23"/>
  <c r="T311" i="23"/>
  <c r="T340" i="23"/>
  <c r="T400" i="23"/>
  <c r="T405" i="23"/>
  <c r="T401" i="23"/>
  <c r="T397" i="23"/>
  <c r="T393" i="23"/>
  <c r="T332" i="23"/>
  <c r="T396" i="23"/>
  <c r="T355" i="23"/>
  <c r="T352" i="23"/>
  <c r="T317" i="23"/>
  <c r="T298" i="23"/>
  <c r="T295" i="23"/>
  <c r="T284" i="23"/>
  <c r="T281" i="23"/>
  <c r="T245" i="23"/>
  <c r="T402" i="23"/>
  <c r="T398" i="23"/>
  <c r="T394" i="23"/>
  <c r="T390" i="23"/>
  <c r="T312" i="23"/>
  <c r="F422" i="23"/>
  <c r="T339" i="23"/>
  <c r="T275" i="23"/>
  <c r="T180" i="23"/>
  <c r="T272" i="23"/>
  <c r="T262" i="23"/>
  <c r="T259" i="23"/>
  <c r="T156" i="23"/>
  <c r="S270" i="23"/>
  <c r="S260" i="23"/>
  <c r="T260" i="23" s="1"/>
  <c r="S211" i="23"/>
  <c r="T211" i="23" s="1"/>
  <c r="T177" i="23"/>
  <c r="T151" i="23"/>
  <c r="T146" i="23"/>
  <c r="T112" i="23"/>
  <c r="T270" i="23"/>
  <c r="T228" i="23"/>
  <c r="T223" i="23"/>
  <c r="T213" i="23"/>
  <c r="T185" i="23"/>
  <c r="T132" i="23"/>
  <c r="S265" i="23"/>
  <c r="T265" i="23" s="1"/>
  <c r="S258" i="23"/>
  <c r="T258" i="23" s="1"/>
  <c r="T253" i="23"/>
  <c r="T195" i="23"/>
  <c r="T193" i="23"/>
  <c r="S168" i="23"/>
  <c r="T168" i="23" s="1"/>
  <c r="T165" i="23"/>
  <c r="T254" i="23"/>
  <c r="T173" i="23"/>
  <c r="T147" i="23"/>
  <c r="T108" i="23"/>
  <c r="T255" i="23"/>
  <c r="S227" i="23"/>
  <c r="S212" i="23"/>
  <c r="S210" i="23"/>
  <c r="T210" i="23" s="1"/>
  <c r="T196" i="23"/>
  <c r="S184" i="23"/>
  <c r="T184" i="23" s="1"/>
  <c r="T181" i="23"/>
  <c r="T138" i="23"/>
  <c r="S136" i="23"/>
  <c r="T133" i="23"/>
  <c r="S269" i="23"/>
  <c r="T269" i="23" s="1"/>
  <c r="T261" i="23"/>
  <c r="T230" i="23"/>
  <c r="T227" i="23"/>
  <c r="T215" i="23"/>
  <c r="T212" i="23"/>
  <c r="T189" i="23"/>
  <c r="T136" i="23"/>
  <c r="T116" i="23"/>
  <c r="F6" i="22"/>
  <c r="Q426" i="21"/>
  <c r="V425" i="21"/>
  <c r="U425" i="21"/>
  <c r="S425" i="21"/>
  <c r="R425" i="21"/>
  <c r="T425" i="21" s="1"/>
  <c r="Q425" i="21"/>
  <c r="O425" i="21"/>
  <c r="P425" i="21" s="1"/>
  <c r="V424" i="21"/>
  <c r="U424" i="21"/>
  <c r="T424" i="21"/>
  <c r="S424" i="21"/>
  <c r="R424" i="21"/>
  <c r="Q424" i="21"/>
  <c r="O424" i="21"/>
  <c r="P424" i="21" s="1"/>
  <c r="V423" i="21"/>
  <c r="U423" i="21"/>
  <c r="T423" i="21"/>
  <c r="S423" i="21"/>
  <c r="R423" i="21"/>
  <c r="Q423" i="21"/>
  <c r="O423" i="21"/>
  <c r="P423" i="21" s="1"/>
  <c r="V422" i="21"/>
  <c r="U422" i="21"/>
  <c r="T422" i="21"/>
  <c r="S422" i="21"/>
  <c r="R422" i="21"/>
  <c r="Q422" i="21"/>
  <c r="O422" i="21"/>
  <c r="P422" i="21" s="1"/>
  <c r="V421" i="21"/>
  <c r="U421" i="21"/>
  <c r="T421" i="21"/>
  <c r="S421" i="21"/>
  <c r="R421" i="21"/>
  <c r="Q421" i="21"/>
  <c r="O421" i="21"/>
  <c r="P421" i="21" s="1"/>
  <c r="V420" i="21"/>
  <c r="U420" i="21"/>
  <c r="T420" i="21"/>
  <c r="S420" i="21"/>
  <c r="R420" i="21"/>
  <c r="Q420" i="21"/>
  <c r="O420" i="21"/>
  <c r="P420" i="21" s="1"/>
  <c r="V419" i="21"/>
  <c r="U419" i="21"/>
  <c r="T419" i="21"/>
  <c r="S419" i="21"/>
  <c r="R419" i="21"/>
  <c r="Q419" i="21"/>
  <c r="O419" i="21"/>
  <c r="P419" i="21" s="1"/>
  <c r="V418" i="21"/>
  <c r="U418" i="21"/>
  <c r="T418" i="21"/>
  <c r="S418" i="21"/>
  <c r="R418" i="21"/>
  <c r="Q418" i="21"/>
  <c r="O418" i="21"/>
  <c r="P418" i="21" s="1"/>
  <c r="V417" i="21"/>
  <c r="U417" i="21"/>
  <c r="T417" i="21"/>
  <c r="S417" i="21"/>
  <c r="R417" i="21"/>
  <c r="Q417" i="21"/>
  <c r="O417" i="21"/>
  <c r="P417" i="21" s="1"/>
  <c r="V416" i="21"/>
  <c r="U416" i="21"/>
  <c r="T416" i="21"/>
  <c r="S416" i="21"/>
  <c r="R416" i="21"/>
  <c r="Q416" i="21"/>
  <c r="O416" i="21"/>
  <c r="P416" i="21" s="1"/>
  <c r="V415" i="21"/>
  <c r="U415" i="21"/>
  <c r="T415" i="21"/>
  <c r="S415" i="21"/>
  <c r="R415" i="21"/>
  <c r="Q415" i="21"/>
  <c r="O415" i="21"/>
  <c r="P415" i="21" s="1"/>
  <c r="V414" i="21"/>
  <c r="U414" i="21"/>
  <c r="T414" i="21"/>
  <c r="S414" i="21"/>
  <c r="R414" i="21"/>
  <c r="Q414" i="21"/>
  <c r="O414" i="21"/>
  <c r="P414" i="21" s="1"/>
  <c r="V413" i="21"/>
  <c r="U413" i="21"/>
  <c r="T413" i="21"/>
  <c r="S413" i="21"/>
  <c r="R413" i="21"/>
  <c r="Q413" i="21"/>
  <c r="O413" i="21"/>
  <c r="P413" i="21" s="1"/>
  <c r="V412" i="21"/>
  <c r="U412" i="21"/>
  <c r="T412" i="21"/>
  <c r="S412" i="21"/>
  <c r="R412" i="21"/>
  <c r="Q412" i="21"/>
  <c r="O412" i="21"/>
  <c r="P412" i="21" s="1"/>
  <c r="V411" i="21"/>
  <c r="U411" i="21"/>
  <c r="T411" i="21"/>
  <c r="S411" i="21"/>
  <c r="R411" i="21"/>
  <c r="Q411" i="21"/>
  <c r="O411" i="21"/>
  <c r="P411" i="21" s="1"/>
  <c r="V410" i="21"/>
  <c r="U410" i="21"/>
  <c r="T410" i="21"/>
  <c r="S410" i="21"/>
  <c r="R410" i="21"/>
  <c r="Q410" i="21"/>
  <c r="O410" i="21"/>
  <c r="P410" i="21" s="1"/>
  <c r="V409" i="21"/>
  <c r="U409" i="21"/>
  <c r="T409" i="21"/>
  <c r="S409" i="21"/>
  <c r="R409" i="21"/>
  <c r="Q409" i="21"/>
  <c r="O409" i="21"/>
  <c r="P409" i="21" s="1"/>
  <c r="V408" i="21"/>
  <c r="U408" i="21"/>
  <c r="T408" i="21"/>
  <c r="S408" i="21"/>
  <c r="R408" i="21"/>
  <c r="Q408" i="21"/>
  <c r="O408" i="21"/>
  <c r="P408" i="21" s="1"/>
  <c r="V407" i="21"/>
  <c r="U407" i="21"/>
  <c r="T407" i="21"/>
  <c r="S407" i="21"/>
  <c r="R407" i="21"/>
  <c r="Q407" i="21"/>
  <c r="O407" i="21"/>
  <c r="P407" i="21" s="1"/>
  <c r="V406" i="21"/>
  <c r="U406" i="21"/>
  <c r="T406" i="21"/>
  <c r="S406" i="21"/>
  <c r="R406" i="21"/>
  <c r="Q406" i="21"/>
  <c r="O406" i="21"/>
  <c r="P406" i="21" s="1"/>
  <c r="V405" i="21"/>
  <c r="U405" i="21"/>
  <c r="T405" i="21"/>
  <c r="S405" i="21"/>
  <c r="R405" i="21"/>
  <c r="Q405" i="21"/>
  <c r="O405" i="21"/>
  <c r="P405" i="21" s="1"/>
  <c r="V404" i="21"/>
  <c r="U404" i="21"/>
  <c r="T404" i="21"/>
  <c r="S404" i="21"/>
  <c r="R404" i="21"/>
  <c r="Q404" i="21"/>
  <c r="O404" i="21"/>
  <c r="P404" i="21" s="1"/>
  <c r="V403" i="21"/>
  <c r="U403" i="21"/>
  <c r="T403" i="21"/>
  <c r="S403" i="21"/>
  <c r="R403" i="21"/>
  <c r="Q403" i="21"/>
  <c r="O403" i="21"/>
  <c r="P403" i="21" s="1"/>
  <c r="V402" i="21"/>
  <c r="U402" i="21"/>
  <c r="T402" i="21"/>
  <c r="S402" i="21"/>
  <c r="R402" i="21"/>
  <c r="Q402" i="21"/>
  <c r="O402" i="21"/>
  <c r="P402" i="21" s="1"/>
  <c r="V401" i="21"/>
  <c r="U401" i="21"/>
  <c r="T401" i="21"/>
  <c r="S401" i="21"/>
  <c r="R401" i="21"/>
  <c r="Q401" i="21"/>
  <c r="O401" i="21"/>
  <c r="P401" i="21" s="1"/>
  <c r="V400" i="21"/>
  <c r="U400" i="21"/>
  <c r="T400" i="21"/>
  <c r="S400" i="21"/>
  <c r="R400" i="21"/>
  <c r="Q400" i="21"/>
  <c r="O400" i="21"/>
  <c r="P400" i="21" s="1"/>
  <c r="V399" i="21"/>
  <c r="U399" i="21"/>
  <c r="T399" i="21"/>
  <c r="S399" i="21"/>
  <c r="R399" i="21"/>
  <c r="Q399" i="21"/>
  <c r="O399" i="21"/>
  <c r="P399" i="21" s="1"/>
  <c r="V398" i="21"/>
  <c r="U398" i="21"/>
  <c r="T398" i="21"/>
  <c r="S398" i="21"/>
  <c r="R398" i="21"/>
  <c r="Q398" i="21"/>
  <c r="O398" i="21"/>
  <c r="P398" i="21" s="1"/>
  <c r="V397" i="21"/>
  <c r="U397" i="21"/>
  <c r="T397" i="21"/>
  <c r="S397" i="21"/>
  <c r="R397" i="21"/>
  <c r="Q397" i="21"/>
  <c r="O397" i="21"/>
  <c r="P397" i="21" s="1"/>
  <c r="V396" i="21"/>
  <c r="U396" i="21"/>
  <c r="T396" i="21"/>
  <c r="S396" i="21"/>
  <c r="R396" i="21"/>
  <c r="Q396" i="21"/>
  <c r="O396" i="21"/>
  <c r="P396" i="21" s="1"/>
  <c r="V395" i="21"/>
  <c r="U395" i="21"/>
  <c r="T395" i="21"/>
  <c r="S395" i="21"/>
  <c r="R395" i="21"/>
  <c r="Q395" i="21"/>
  <c r="O395" i="21"/>
  <c r="P395" i="21" s="1"/>
  <c r="V394" i="21"/>
  <c r="U394" i="21"/>
  <c r="T394" i="21"/>
  <c r="S394" i="21"/>
  <c r="R394" i="21"/>
  <c r="Q394" i="21"/>
  <c r="O394" i="21"/>
  <c r="P394" i="21" s="1"/>
  <c r="V393" i="21"/>
  <c r="U393" i="21"/>
  <c r="T393" i="21"/>
  <c r="S393" i="21"/>
  <c r="R393" i="21"/>
  <c r="Q393" i="21"/>
  <c r="O393" i="21"/>
  <c r="P393" i="21" s="1"/>
  <c r="V392" i="21"/>
  <c r="U392" i="21"/>
  <c r="T392" i="21"/>
  <c r="S392" i="21"/>
  <c r="R392" i="21"/>
  <c r="Q392" i="21"/>
  <c r="O392" i="21"/>
  <c r="P392" i="21" s="1"/>
  <c r="V391" i="21"/>
  <c r="U391" i="21"/>
  <c r="T391" i="21"/>
  <c r="S391" i="21"/>
  <c r="R391" i="21"/>
  <c r="Q391" i="21"/>
  <c r="O391" i="21"/>
  <c r="P391" i="21" s="1"/>
  <c r="V390" i="21"/>
  <c r="U390" i="21"/>
  <c r="T390" i="21"/>
  <c r="S390" i="21"/>
  <c r="R390" i="21"/>
  <c r="Q390" i="21"/>
  <c r="O390" i="21"/>
  <c r="P390" i="21" s="1"/>
  <c r="S389" i="21"/>
  <c r="R389" i="21"/>
  <c r="T389" i="21" s="1"/>
  <c r="Q389" i="21"/>
  <c r="O389" i="21"/>
  <c r="P389" i="21" s="1"/>
  <c r="S388" i="21"/>
  <c r="T388" i="21" s="1"/>
  <c r="R388" i="21"/>
  <c r="Q388" i="21"/>
  <c r="O388" i="21"/>
  <c r="P388" i="21" s="1"/>
  <c r="S387" i="21"/>
  <c r="R387" i="21"/>
  <c r="Q387" i="21"/>
  <c r="O387" i="21"/>
  <c r="P387" i="21" s="1"/>
  <c r="V386" i="21"/>
  <c r="U386" i="21"/>
  <c r="S386" i="21"/>
  <c r="R386" i="21"/>
  <c r="T386" i="21" s="1"/>
  <c r="Q386" i="21"/>
  <c r="O386" i="21"/>
  <c r="P386" i="21" s="1"/>
  <c r="V385" i="21"/>
  <c r="U385" i="21"/>
  <c r="S385" i="21"/>
  <c r="R385" i="21"/>
  <c r="T385" i="21" s="1"/>
  <c r="Q385" i="21"/>
  <c r="O385" i="21"/>
  <c r="P385" i="21" s="1"/>
  <c r="V384" i="21"/>
  <c r="U384" i="21"/>
  <c r="S384" i="21"/>
  <c r="R384" i="21"/>
  <c r="T384" i="21" s="1"/>
  <c r="Q384" i="21"/>
  <c r="O384" i="21"/>
  <c r="P384" i="21" s="1"/>
  <c r="V383" i="21"/>
  <c r="U383" i="21"/>
  <c r="S383" i="21"/>
  <c r="R383" i="21"/>
  <c r="Q383" i="21"/>
  <c r="O383" i="21"/>
  <c r="P383" i="21" s="1"/>
  <c r="V382" i="21"/>
  <c r="U382" i="21"/>
  <c r="S382" i="21"/>
  <c r="R382" i="21"/>
  <c r="T382" i="21" s="1"/>
  <c r="Q382" i="21"/>
  <c r="O382" i="21"/>
  <c r="P382" i="21" s="1"/>
  <c r="V381" i="21"/>
  <c r="U381" i="21"/>
  <c r="S381" i="21"/>
  <c r="R381" i="21"/>
  <c r="T381" i="21" s="1"/>
  <c r="Q381" i="21"/>
  <c r="O381" i="21"/>
  <c r="P381" i="21" s="1"/>
  <c r="V380" i="21"/>
  <c r="U380" i="21"/>
  <c r="S380" i="21"/>
  <c r="R380" i="21"/>
  <c r="T380" i="21" s="1"/>
  <c r="Q380" i="21"/>
  <c r="O380" i="21"/>
  <c r="P380" i="21" s="1"/>
  <c r="V379" i="21"/>
  <c r="U379" i="21"/>
  <c r="S379" i="21"/>
  <c r="R379" i="21"/>
  <c r="Q379" i="21"/>
  <c r="O379" i="21"/>
  <c r="V378" i="21"/>
  <c r="U378" i="21"/>
  <c r="S378" i="21" s="1"/>
  <c r="R378" i="21"/>
  <c r="Q378" i="21"/>
  <c r="O378" i="21"/>
  <c r="V377" i="21"/>
  <c r="U377" i="21"/>
  <c r="S377" i="21" s="1"/>
  <c r="R377" i="21"/>
  <c r="T377" i="21" s="1"/>
  <c r="Q377" i="21"/>
  <c r="O377" i="21"/>
  <c r="V376" i="21"/>
  <c r="U376" i="21"/>
  <c r="S376" i="21" s="1"/>
  <c r="T376" i="21" s="1"/>
  <c r="R376" i="21"/>
  <c r="Q376" i="21"/>
  <c r="P376" i="21"/>
  <c r="O376" i="21"/>
  <c r="V375" i="21"/>
  <c r="U375" i="21"/>
  <c r="S375" i="21" s="1"/>
  <c r="T375" i="21" s="1"/>
  <c r="R375" i="21"/>
  <c r="Q375" i="21"/>
  <c r="P375" i="21"/>
  <c r="O375" i="21"/>
  <c r="V374" i="21"/>
  <c r="U374" i="21"/>
  <c r="S374" i="21" s="1"/>
  <c r="T374" i="21" s="1"/>
  <c r="R374" i="21"/>
  <c r="Q374" i="21"/>
  <c r="P374" i="21"/>
  <c r="O374" i="21"/>
  <c r="V373" i="21"/>
  <c r="U373" i="21"/>
  <c r="S373" i="21" s="1"/>
  <c r="T373" i="21" s="1"/>
  <c r="R373" i="21"/>
  <c r="Q373" i="21"/>
  <c r="P373" i="21"/>
  <c r="O373" i="21"/>
  <c r="V372" i="21"/>
  <c r="U372" i="21"/>
  <c r="S372" i="21" s="1"/>
  <c r="T372" i="21" s="1"/>
  <c r="R372" i="21"/>
  <c r="Q372" i="21"/>
  <c r="P372" i="21"/>
  <c r="O372" i="21"/>
  <c r="V371" i="21"/>
  <c r="U371" i="21"/>
  <c r="S371" i="21" s="1"/>
  <c r="T371" i="21" s="1"/>
  <c r="R371" i="21"/>
  <c r="Q371" i="21"/>
  <c r="P371" i="21"/>
  <c r="O371" i="21"/>
  <c r="V370" i="21"/>
  <c r="U370" i="21"/>
  <c r="S370" i="21" s="1"/>
  <c r="T370" i="21" s="1"/>
  <c r="R370" i="21"/>
  <c r="Q370" i="21"/>
  <c r="P370" i="21"/>
  <c r="O370" i="21"/>
  <c r="V369" i="21"/>
  <c r="U369" i="21"/>
  <c r="S369" i="21" s="1"/>
  <c r="T369" i="21" s="1"/>
  <c r="R369" i="21"/>
  <c r="Q369" i="21"/>
  <c r="P369" i="21"/>
  <c r="O369" i="21"/>
  <c r="V368" i="21"/>
  <c r="U368" i="21"/>
  <c r="S368" i="21" s="1"/>
  <c r="T368" i="21" s="1"/>
  <c r="R368" i="21"/>
  <c r="Q368" i="21"/>
  <c r="P368" i="21"/>
  <c r="O368" i="21"/>
  <c r="V367" i="21"/>
  <c r="U367" i="21"/>
  <c r="S367" i="21" s="1"/>
  <c r="T367" i="21" s="1"/>
  <c r="R367" i="21"/>
  <c r="Q367" i="21"/>
  <c r="P367" i="21"/>
  <c r="O367" i="21"/>
  <c r="V366" i="21"/>
  <c r="U366" i="21"/>
  <c r="S366" i="21" s="1"/>
  <c r="T366" i="21" s="1"/>
  <c r="R366" i="21"/>
  <c r="O366" i="21"/>
  <c r="P366" i="21" s="1"/>
  <c r="V365" i="21"/>
  <c r="U365" i="21"/>
  <c r="S365" i="21" s="1"/>
  <c r="T365" i="21" s="1"/>
  <c r="R365" i="21"/>
  <c r="P365" i="21"/>
  <c r="O365" i="21"/>
  <c r="V364" i="21"/>
  <c r="U364" i="21"/>
  <c r="R364" i="21"/>
  <c r="O364" i="21"/>
  <c r="P364" i="21" s="1"/>
  <c r="V363" i="21"/>
  <c r="U363" i="21"/>
  <c r="S363" i="21" s="1"/>
  <c r="T363" i="21" s="1"/>
  <c r="R363" i="21"/>
  <c r="P363" i="21"/>
  <c r="O363" i="21"/>
  <c r="V362" i="21"/>
  <c r="U362" i="21"/>
  <c r="S362" i="21" s="1"/>
  <c r="T362" i="21" s="1"/>
  <c r="R362" i="21"/>
  <c r="O362" i="21"/>
  <c r="P362" i="21" s="1"/>
  <c r="V361" i="21"/>
  <c r="U361" i="21"/>
  <c r="S361" i="21"/>
  <c r="T361" i="21" s="1"/>
  <c r="R361" i="21"/>
  <c r="P361" i="21"/>
  <c r="O361" i="21"/>
  <c r="V360" i="21"/>
  <c r="S360" i="21" s="1"/>
  <c r="U360" i="21"/>
  <c r="R360" i="21"/>
  <c r="T360" i="21" s="1"/>
  <c r="O360" i="21"/>
  <c r="P360" i="21" s="1"/>
  <c r="V359" i="21"/>
  <c r="U359" i="21"/>
  <c r="S359" i="21" s="1"/>
  <c r="R359" i="21"/>
  <c r="T359" i="21" s="1"/>
  <c r="P359" i="21"/>
  <c r="O359" i="21"/>
  <c r="V358" i="21"/>
  <c r="U358" i="21"/>
  <c r="S358" i="21" s="1"/>
  <c r="T358" i="21" s="1"/>
  <c r="R358" i="21"/>
  <c r="O358" i="21"/>
  <c r="P358" i="21" s="1"/>
  <c r="V357" i="21"/>
  <c r="U357" i="21"/>
  <c r="S357" i="21" s="1"/>
  <c r="T357" i="21" s="1"/>
  <c r="R357" i="21"/>
  <c r="P357" i="21"/>
  <c r="O357" i="21"/>
  <c r="V356" i="21"/>
  <c r="U356" i="21"/>
  <c r="R356" i="21"/>
  <c r="O356" i="21"/>
  <c r="P356" i="21" s="1"/>
  <c r="V355" i="21"/>
  <c r="U355" i="21"/>
  <c r="S355" i="21" s="1"/>
  <c r="T355" i="21" s="1"/>
  <c r="R355" i="21"/>
  <c r="P355" i="21"/>
  <c r="O355" i="21"/>
  <c r="V354" i="21"/>
  <c r="U354" i="21"/>
  <c r="S354" i="21" s="1"/>
  <c r="T354" i="21" s="1"/>
  <c r="R354" i="21"/>
  <c r="O354" i="21"/>
  <c r="P354" i="21" s="1"/>
  <c r="V353" i="21"/>
  <c r="U353" i="21"/>
  <c r="S353" i="21"/>
  <c r="T353" i="21" s="1"/>
  <c r="R353" i="21"/>
  <c r="P353" i="21"/>
  <c r="O353" i="21"/>
  <c r="V352" i="21"/>
  <c r="S352" i="21" s="1"/>
  <c r="U352" i="21"/>
  <c r="R352" i="21"/>
  <c r="T352" i="21" s="1"/>
  <c r="O352" i="21"/>
  <c r="P352" i="21" s="1"/>
  <c r="V351" i="21"/>
  <c r="U351" i="21"/>
  <c r="S351" i="21" s="1"/>
  <c r="R351" i="21"/>
  <c r="T351" i="21" s="1"/>
  <c r="P351" i="21"/>
  <c r="O351" i="21"/>
  <c r="V350" i="21"/>
  <c r="U350" i="21"/>
  <c r="S350" i="21" s="1"/>
  <c r="T350" i="21" s="1"/>
  <c r="R350" i="21"/>
  <c r="O350" i="21"/>
  <c r="P350" i="21" s="1"/>
  <c r="V349" i="21"/>
  <c r="U349" i="21"/>
  <c r="S349" i="21" s="1"/>
  <c r="T349" i="21" s="1"/>
  <c r="R349" i="21"/>
  <c r="P349" i="21"/>
  <c r="O349" i="21"/>
  <c r="V348" i="21"/>
  <c r="U348" i="21"/>
  <c r="R348" i="21"/>
  <c r="O348" i="21"/>
  <c r="P348" i="21" s="1"/>
  <c r="V347" i="21"/>
  <c r="U347" i="21"/>
  <c r="S347" i="21" s="1"/>
  <c r="T347" i="21" s="1"/>
  <c r="R347" i="21"/>
  <c r="P347" i="21"/>
  <c r="O347" i="21"/>
  <c r="V346" i="21"/>
  <c r="U346" i="21"/>
  <c r="S346" i="21" s="1"/>
  <c r="T346" i="21" s="1"/>
  <c r="R346" i="21"/>
  <c r="O346" i="21"/>
  <c r="P346" i="21" s="1"/>
  <c r="V345" i="21"/>
  <c r="U345" i="21"/>
  <c r="S345" i="21"/>
  <c r="T345" i="21" s="1"/>
  <c r="R345" i="21"/>
  <c r="P345" i="21"/>
  <c r="O345" i="21"/>
  <c r="V344" i="21"/>
  <c r="S344" i="21" s="1"/>
  <c r="U344" i="21"/>
  <c r="T344" i="21"/>
  <c r="R344" i="21"/>
  <c r="O344" i="21"/>
  <c r="P344" i="21" s="1"/>
  <c r="V343" i="21"/>
  <c r="U343" i="21"/>
  <c r="S343" i="21" s="1"/>
  <c r="R343" i="21"/>
  <c r="P343" i="21"/>
  <c r="O343" i="21"/>
  <c r="V342" i="21"/>
  <c r="U342" i="21"/>
  <c r="S342" i="21" s="1"/>
  <c r="R342" i="21"/>
  <c r="T342" i="21" s="1"/>
  <c r="O342" i="21"/>
  <c r="P342" i="21" s="1"/>
  <c r="V341" i="21"/>
  <c r="U341" i="21"/>
  <c r="S341" i="21"/>
  <c r="T341" i="21" s="1"/>
  <c r="R341" i="21"/>
  <c r="P341" i="21"/>
  <c r="O341" i="21"/>
  <c r="V340" i="21"/>
  <c r="U340" i="21"/>
  <c r="R340" i="21"/>
  <c r="O340" i="21"/>
  <c r="P340" i="21" s="1"/>
  <c r="V339" i="21"/>
  <c r="U339" i="21"/>
  <c r="S339" i="21" s="1"/>
  <c r="T339" i="21" s="1"/>
  <c r="R339" i="21"/>
  <c r="P339" i="21"/>
  <c r="O339" i="21"/>
  <c r="V338" i="21"/>
  <c r="U338" i="21"/>
  <c r="S338" i="21" s="1"/>
  <c r="R338" i="21"/>
  <c r="O338" i="21"/>
  <c r="P338" i="21" s="1"/>
  <c r="V337" i="21"/>
  <c r="U337" i="21"/>
  <c r="S337" i="21" s="1"/>
  <c r="T337" i="21" s="1"/>
  <c r="R337" i="21"/>
  <c r="P337" i="21"/>
  <c r="O337" i="21"/>
  <c r="V336" i="21"/>
  <c r="S336" i="21" s="1"/>
  <c r="T336" i="21" s="1"/>
  <c r="U336" i="21"/>
  <c r="R336" i="21"/>
  <c r="O336" i="21"/>
  <c r="P336" i="21" s="1"/>
  <c r="V335" i="21"/>
  <c r="U335" i="21"/>
  <c r="S335" i="21" s="1"/>
  <c r="R335" i="21"/>
  <c r="P335" i="21"/>
  <c r="O335" i="21"/>
  <c r="V334" i="21"/>
  <c r="U334" i="21"/>
  <c r="R334" i="21"/>
  <c r="O334" i="21"/>
  <c r="P334" i="21" s="1"/>
  <c r="V333" i="21"/>
  <c r="U333" i="21"/>
  <c r="S333" i="21"/>
  <c r="T333" i="21" s="1"/>
  <c r="R333" i="21"/>
  <c r="P333" i="21"/>
  <c r="O333" i="21"/>
  <c r="V332" i="21"/>
  <c r="U332" i="21"/>
  <c r="R332" i="21"/>
  <c r="O332" i="21"/>
  <c r="P332" i="21" s="1"/>
  <c r="V331" i="21"/>
  <c r="U331" i="21"/>
  <c r="S331" i="21" s="1"/>
  <c r="T331" i="21" s="1"/>
  <c r="R331" i="21"/>
  <c r="O331" i="21"/>
  <c r="V330" i="21"/>
  <c r="U330" i="21"/>
  <c r="S330" i="21"/>
  <c r="T330" i="21" s="1"/>
  <c r="R330" i="21"/>
  <c r="P330" i="21"/>
  <c r="O330" i="21"/>
  <c r="V329" i="21"/>
  <c r="S329" i="21" s="1"/>
  <c r="T329" i="21" s="1"/>
  <c r="U329" i="21"/>
  <c r="R329" i="21"/>
  <c r="O329" i="21"/>
  <c r="P329" i="21" s="1"/>
  <c r="V328" i="21"/>
  <c r="U328" i="21"/>
  <c r="S328" i="21" s="1"/>
  <c r="R328" i="21"/>
  <c r="T328" i="21" s="1"/>
  <c r="O328" i="21"/>
  <c r="V327" i="21"/>
  <c r="U327" i="21"/>
  <c r="S327" i="21"/>
  <c r="T327" i="21" s="1"/>
  <c r="R327" i="21"/>
  <c r="P327" i="21"/>
  <c r="O327" i="21"/>
  <c r="V326" i="21"/>
  <c r="U326" i="21"/>
  <c r="R326" i="21"/>
  <c r="O326" i="21"/>
  <c r="P326" i="21" s="1"/>
  <c r="V325" i="21"/>
  <c r="U325" i="21"/>
  <c r="S325" i="21" s="1"/>
  <c r="T325" i="21" s="1"/>
  <c r="R325" i="21"/>
  <c r="P325" i="21"/>
  <c r="O325" i="21"/>
  <c r="V324" i="21"/>
  <c r="U324" i="21"/>
  <c r="S324" i="21" s="1"/>
  <c r="T324" i="21" s="1"/>
  <c r="R324" i="21"/>
  <c r="O324" i="21"/>
  <c r="P324" i="21" s="1"/>
  <c r="V323" i="21"/>
  <c r="U323" i="21"/>
  <c r="S323" i="21"/>
  <c r="T323" i="21" s="1"/>
  <c r="R323" i="21"/>
  <c r="P323" i="21"/>
  <c r="O323" i="21"/>
  <c r="V322" i="21"/>
  <c r="S322" i="21" s="1"/>
  <c r="U322" i="21"/>
  <c r="T322" i="21"/>
  <c r="R322" i="21"/>
  <c r="O322" i="21"/>
  <c r="P322" i="21" s="1"/>
  <c r="V321" i="21"/>
  <c r="U321" i="21"/>
  <c r="S321" i="21" s="1"/>
  <c r="R321" i="21"/>
  <c r="P321" i="21"/>
  <c r="O321" i="21"/>
  <c r="V320" i="21"/>
  <c r="U320" i="21"/>
  <c r="S320" i="21" s="1"/>
  <c r="R320" i="21"/>
  <c r="T320" i="21" s="1"/>
  <c r="O320" i="21"/>
  <c r="P320" i="21" s="1"/>
  <c r="V319" i="21"/>
  <c r="U319" i="21"/>
  <c r="S319" i="21"/>
  <c r="T319" i="21" s="1"/>
  <c r="R319" i="21"/>
  <c r="P319" i="21"/>
  <c r="O319" i="21"/>
  <c r="V318" i="21"/>
  <c r="U318" i="21"/>
  <c r="R318" i="21"/>
  <c r="O318" i="21"/>
  <c r="P318" i="21" s="1"/>
  <c r="V317" i="21"/>
  <c r="U317" i="21"/>
  <c r="S317" i="21" s="1"/>
  <c r="T317" i="21" s="1"/>
  <c r="R317" i="21"/>
  <c r="P317" i="21"/>
  <c r="O317" i="21"/>
  <c r="V316" i="21"/>
  <c r="U316" i="21"/>
  <c r="S316" i="21" s="1"/>
  <c r="R316" i="21"/>
  <c r="O316" i="21"/>
  <c r="P316" i="21" s="1"/>
  <c r="V315" i="21"/>
  <c r="U315" i="21"/>
  <c r="S315" i="21" s="1"/>
  <c r="T315" i="21" s="1"/>
  <c r="R315" i="21"/>
  <c r="O315" i="21"/>
  <c r="V314" i="21"/>
  <c r="U314" i="21"/>
  <c r="S314" i="21" s="1"/>
  <c r="R314" i="21"/>
  <c r="O314" i="21"/>
  <c r="V313" i="21"/>
  <c r="U313" i="21"/>
  <c r="S313" i="21"/>
  <c r="R313" i="21"/>
  <c r="P313" i="21"/>
  <c r="O313" i="21"/>
  <c r="V312" i="21"/>
  <c r="U312" i="21"/>
  <c r="R312" i="21"/>
  <c r="O312" i="21"/>
  <c r="P312" i="21" s="1"/>
  <c r="V311" i="21"/>
  <c r="U311" i="21"/>
  <c r="S311" i="21" s="1"/>
  <c r="T311" i="21" s="1"/>
  <c r="R311" i="21"/>
  <c r="P311" i="21"/>
  <c r="O311" i="21"/>
  <c r="V310" i="21"/>
  <c r="U310" i="21"/>
  <c r="S310" i="21" s="1"/>
  <c r="R310" i="21"/>
  <c r="T310" i="21" s="1"/>
  <c r="O310" i="21"/>
  <c r="P310" i="21" s="1"/>
  <c r="V309" i="21"/>
  <c r="U309" i="21"/>
  <c r="S309" i="21" s="1"/>
  <c r="T309" i="21" s="1"/>
  <c r="R309" i="21"/>
  <c r="O309" i="21"/>
  <c r="V308" i="21"/>
  <c r="U308" i="21"/>
  <c r="S308" i="21" s="1"/>
  <c r="R308" i="21"/>
  <c r="P308" i="21"/>
  <c r="O308" i="21"/>
  <c r="V307" i="21"/>
  <c r="S307" i="21" s="1"/>
  <c r="U307" i="21"/>
  <c r="R307" i="21"/>
  <c r="T307" i="21" s="1"/>
  <c r="O307" i="21"/>
  <c r="P307" i="21" s="1"/>
  <c r="V306" i="21"/>
  <c r="U306" i="21"/>
  <c r="S306" i="21" s="1"/>
  <c r="R306" i="21"/>
  <c r="P306" i="21"/>
  <c r="O306" i="21"/>
  <c r="V305" i="21"/>
  <c r="U305" i="21"/>
  <c r="R305" i="21"/>
  <c r="O305" i="21"/>
  <c r="V304" i="21"/>
  <c r="U304" i="21"/>
  <c r="S304" i="21" s="1"/>
  <c r="R304" i="21"/>
  <c r="T304" i="21" s="1"/>
  <c r="O304" i="21"/>
  <c r="P304" i="21" s="1"/>
  <c r="V303" i="21"/>
  <c r="U303" i="21"/>
  <c r="S303" i="21" s="1"/>
  <c r="T303" i="21" s="1"/>
  <c r="R303" i="21"/>
  <c r="O303" i="21"/>
  <c r="V302" i="21"/>
  <c r="U302" i="21"/>
  <c r="S302" i="21" s="1"/>
  <c r="R302" i="21"/>
  <c r="P302" i="21"/>
  <c r="O302" i="21"/>
  <c r="V301" i="21"/>
  <c r="S301" i="21" s="1"/>
  <c r="U301" i="21"/>
  <c r="R301" i="21"/>
  <c r="T301" i="21" s="1"/>
  <c r="O301" i="21"/>
  <c r="P301" i="21" s="1"/>
  <c r="V300" i="21"/>
  <c r="U300" i="21"/>
  <c r="S300" i="21" s="1"/>
  <c r="R300" i="21"/>
  <c r="P300" i="21"/>
  <c r="O300" i="21"/>
  <c r="V299" i="21"/>
  <c r="U299" i="21"/>
  <c r="R299" i="21"/>
  <c r="O299" i="21"/>
  <c r="P299" i="21" s="1"/>
  <c r="V298" i="21"/>
  <c r="U298" i="21"/>
  <c r="S298" i="21" s="1"/>
  <c r="T298" i="21" s="1"/>
  <c r="R298" i="21"/>
  <c r="P298" i="21"/>
  <c r="O298" i="21"/>
  <c r="V297" i="21"/>
  <c r="U297" i="21"/>
  <c r="R297" i="21"/>
  <c r="O297" i="21"/>
  <c r="P297" i="21" s="1"/>
  <c r="V296" i="21"/>
  <c r="U296" i="21"/>
  <c r="S296" i="21"/>
  <c r="T296" i="21" s="1"/>
  <c r="R296" i="21"/>
  <c r="P296" i="21"/>
  <c r="O296" i="21"/>
  <c r="V295" i="21"/>
  <c r="S295" i="21" s="1"/>
  <c r="T295" i="21" s="1"/>
  <c r="U295" i="21"/>
  <c r="R295" i="21"/>
  <c r="O295" i="21"/>
  <c r="P295" i="21" s="1"/>
  <c r="V294" i="21"/>
  <c r="U294" i="21"/>
  <c r="S294" i="21" s="1"/>
  <c r="R294" i="21"/>
  <c r="T294" i="21" s="1"/>
  <c r="P294" i="21"/>
  <c r="O294" i="21"/>
  <c r="V293" i="21"/>
  <c r="S293" i="21" s="1"/>
  <c r="U293" i="21"/>
  <c r="T293" i="21"/>
  <c r="R293" i="21"/>
  <c r="O293" i="21"/>
  <c r="P293" i="21" s="1"/>
  <c r="V292" i="21"/>
  <c r="U292" i="21"/>
  <c r="S292" i="21"/>
  <c r="R292" i="21"/>
  <c r="P292" i="21"/>
  <c r="O292" i="21"/>
  <c r="V291" i="21"/>
  <c r="U291" i="21"/>
  <c r="S291" i="21" s="1"/>
  <c r="T291" i="21"/>
  <c r="R291" i="21"/>
  <c r="O291" i="21"/>
  <c r="V290" i="21"/>
  <c r="U290" i="21"/>
  <c r="S290" i="21" s="1"/>
  <c r="T290" i="21" s="1"/>
  <c r="R290" i="21"/>
  <c r="O290" i="21"/>
  <c r="P290" i="21" s="1"/>
  <c r="V289" i="21"/>
  <c r="U289" i="21"/>
  <c r="S289" i="21"/>
  <c r="T289" i="21" s="1"/>
  <c r="R289" i="21"/>
  <c r="P289" i="21"/>
  <c r="O289" i="21"/>
  <c r="V288" i="21"/>
  <c r="S288" i="21" s="1"/>
  <c r="U288" i="21"/>
  <c r="T288" i="21"/>
  <c r="R288" i="21"/>
  <c r="O288" i="21"/>
  <c r="P288" i="21" s="1"/>
  <c r="V287" i="21"/>
  <c r="U287" i="21"/>
  <c r="S287" i="21" s="1"/>
  <c r="R287" i="21"/>
  <c r="P287" i="21"/>
  <c r="O287" i="21"/>
  <c r="V286" i="21"/>
  <c r="S286" i="21" s="1"/>
  <c r="U286" i="21"/>
  <c r="R286" i="21"/>
  <c r="T286" i="21" s="1"/>
  <c r="O286" i="21"/>
  <c r="P286" i="21" s="1"/>
  <c r="V285" i="21"/>
  <c r="U285" i="21"/>
  <c r="S285" i="21"/>
  <c r="R285" i="21"/>
  <c r="O285" i="21"/>
  <c r="V284" i="21"/>
  <c r="U284" i="21"/>
  <c r="S284" i="21" s="1"/>
  <c r="T284" i="21" s="1"/>
  <c r="R284" i="21"/>
  <c r="P284" i="21"/>
  <c r="O284" i="21"/>
  <c r="V283" i="21"/>
  <c r="U283" i="21"/>
  <c r="S283" i="21" s="1"/>
  <c r="R283" i="21"/>
  <c r="T283" i="21" s="1"/>
  <c r="O283" i="21"/>
  <c r="P283" i="21" s="1"/>
  <c r="V282" i="21"/>
  <c r="U282" i="21"/>
  <c r="S282" i="21"/>
  <c r="T282" i="21" s="1"/>
  <c r="R282" i="21"/>
  <c r="O282" i="21"/>
  <c r="A282" i="21"/>
  <c r="V281" i="21"/>
  <c r="S281" i="21" s="1"/>
  <c r="U281" i="21"/>
  <c r="R281" i="21"/>
  <c r="T281" i="21" s="1"/>
  <c r="O281" i="21"/>
  <c r="P281" i="21" s="1"/>
  <c r="V280" i="21"/>
  <c r="U280" i="21"/>
  <c r="S280" i="21" s="1"/>
  <c r="R280" i="21"/>
  <c r="P280" i="21"/>
  <c r="O280" i="21"/>
  <c r="A280" i="21"/>
  <c r="V279" i="21"/>
  <c r="U279" i="21"/>
  <c r="S279" i="21"/>
  <c r="R279" i="21"/>
  <c r="P279" i="21"/>
  <c r="O279" i="21"/>
  <c r="V278" i="21"/>
  <c r="S278" i="21" s="1"/>
  <c r="U278" i="21"/>
  <c r="T278" i="21"/>
  <c r="R278" i="21"/>
  <c r="O278" i="21"/>
  <c r="V277" i="21"/>
  <c r="U277" i="21"/>
  <c r="S277" i="21" s="1"/>
  <c r="R277" i="21"/>
  <c r="P277" i="21"/>
  <c r="O277" i="21"/>
  <c r="V276" i="21"/>
  <c r="U276" i="21"/>
  <c r="S276" i="21" s="1"/>
  <c r="R276" i="21"/>
  <c r="P276" i="21"/>
  <c r="O276" i="21"/>
  <c r="V275" i="21"/>
  <c r="U275" i="21"/>
  <c r="S275" i="21"/>
  <c r="R275" i="21"/>
  <c r="O275" i="21"/>
  <c r="V274" i="21"/>
  <c r="U274" i="21"/>
  <c r="S274" i="21" s="1"/>
  <c r="R274" i="21"/>
  <c r="O274" i="21"/>
  <c r="V273" i="21"/>
  <c r="U273" i="21"/>
  <c r="S273" i="21"/>
  <c r="T273" i="21" s="1"/>
  <c r="R273" i="21"/>
  <c r="P273" i="21"/>
  <c r="O273" i="21"/>
  <c r="V272" i="21"/>
  <c r="U272" i="21"/>
  <c r="S272" i="21" s="1"/>
  <c r="T272" i="21" s="1"/>
  <c r="R272" i="21"/>
  <c r="P272" i="21"/>
  <c r="O272" i="21"/>
  <c r="V271" i="21"/>
  <c r="U271" i="21"/>
  <c r="S271" i="21" s="1"/>
  <c r="T271" i="21" s="1"/>
  <c r="R271" i="21"/>
  <c r="O271" i="21"/>
  <c r="V270" i="21"/>
  <c r="U270" i="21"/>
  <c r="R270" i="21"/>
  <c r="O270" i="21"/>
  <c r="P270" i="21" s="1"/>
  <c r="V269" i="21"/>
  <c r="U269" i="21"/>
  <c r="R269" i="21"/>
  <c r="O269" i="21"/>
  <c r="V268" i="21"/>
  <c r="U268" i="21"/>
  <c r="S268" i="21" s="1"/>
  <c r="T268" i="21" s="1"/>
  <c r="R268" i="21"/>
  <c r="O268" i="21"/>
  <c r="V267" i="21"/>
  <c r="S267" i="21" s="1"/>
  <c r="T267" i="21" s="1"/>
  <c r="U267" i="21"/>
  <c r="R267" i="21"/>
  <c r="O267" i="21"/>
  <c r="V266" i="21"/>
  <c r="U266" i="21"/>
  <c r="S266" i="21"/>
  <c r="R266" i="21"/>
  <c r="O266" i="21"/>
  <c r="V265" i="21"/>
  <c r="S265" i="21" s="1"/>
  <c r="U265" i="21"/>
  <c r="T265" i="21"/>
  <c r="R265" i="21"/>
  <c r="O265" i="21"/>
  <c r="V264" i="21"/>
  <c r="U264" i="21"/>
  <c r="S264" i="21" s="1"/>
  <c r="R264" i="21"/>
  <c r="O264" i="21"/>
  <c r="V263" i="21"/>
  <c r="U263" i="21"/>
  <c r="S263" i="21" s="1"/>
  <c r="R263" i="21"/>
  <c r="O263" i="21"/>
  <c r="V262" i="21"/>
  <c r="S262" i="21" s="1"/>
  <c r="T262" i="21" s="1"/>
  <c r="U262" i="21"/>
  <c r="R262" i="21"/>
  <c r="P262" i="21"/>
  <c r="O262" i="21"/>
  <c r="V261" i="21"/>
  <c r="U261" i="21"/>
  <c r="S261" i="21" s="1"/>
  <c r="T261" i="21" s="1"/>
  <c r="R261" i="21"/>
  <c r="O261" i="21"/>
  <c r="V260" i="21"/>
  <c r="U260" i="21"/>
  <c r="S260" i="21" s="1"/>
  <c r="R260" i="21"/>
  <c r="T260" i="21" s="1"/>
  <c r="O260" i="21"/>
  <c r="P260" i="21" s="1"/>
  <c r="V259" i="21"/>
  <c r="U259" i="21"/>
  <c r="S259" i="21" s="1"/>
  <c r="T259" i="21"/>
  <c r="R259" i="21"/>
  <c r="O259" i="21"/>
  <c r="P259" i="21" s="1"/>
  <c r="V258" i="21"/>
  <c r="U258" i="21"/>
  <c r="S258" i="21" s="1"/>
  <c r="T258" i="21" s="1"/>
  <c r="R258" i="21"/>
  <c r="O258" i="21"/>
  <c r="V257" i="21"/>
  <c r="U257" i="21"/>
  <c r="S257" i="21" s="1"/>
  <c r="T257" i="21" s="1"/>
  <c r="R257" i="21"/>
  <c r="O257" i="21"/>
  <c r="V256" i="21"/>
  <c r="U256" i="21"/>
  <c r="S256" i="21"/>
  <c r="T256" i="21" s="1"/>
  <c r="R256" i="21"/>
  <c r="O256" i="21"/>
  <c r="V255" i="21"/>
  <c r="U255" i="21"/>
  <c r="S255" i="21"/>
  <c r="R255" i="21"/>
  <c r="P255" i="21"/>
  <c r="O255" i="21"/>
  <c r="V254" i="21"/>
  <c r="U254" i="21"/>
  <c r="S254" i="21"/>
  <c r="R254" i="21"/>
  <c r="T254" i="21" s="1"/>
  <c r="P254" i="21"/>
  <c r="O254" i="21"/>
  <c r="V253" i="21"/>
  <c r="U253" i="21"/>
  <c r="S253" i="21" s="1"/>
  <c r="R253" i="21"/>
  <c r="O253" i="21"/>
  <c r="V252" i="21"/>
  <c r="U252" i="21"/>
  <c r="S252" i="21" s="1"/>
  <c r="R252" i="21"/>
  <c r="T252" i="21" s="1"/>
  <c r="P252" i="21"/>
  <c r="O252" i="21"/>
  <c r="V251" i="21"/>
  <c r="U251" i="21"/>
  <c r="S251" i="21" s="1"/>
  <c r="R251" i="21"/>
  <c r="T251" i="21" s="1"/>
  <c r="O251" i="21"/>
  <c r="P251" i="21" s="1"/>
  <c r="V250" i="21"/>
  <c r="U250" i="21"/>
  <c r="R250" i="21"/>
  <c r="O250" i="21"/>
  <c r="P250" i="21" s="1"/>
  <c r="V249" i="21"/>
  <c r="U249" i="21"/>
  <c r="S249" i="21" s="1"/>
  <c r="T249" i="21" s="1"/>
  <c r="R249" i="21"/>
  <c r="O249" i="21"/>
  <c r="P249" i="21" s="1"/>
  <c r="V248" i="21"/>
  <c r="U248" i="21"/>
  <c r="S248" i="21" s="1"/>
  <c r="R248" i="21"/>
  <c r="T248" i="21" s="1"/>
  <c r="P248" i="21"/>
  <c r="O248" i="21"/>
  <c r="V247" i="21"/>
  <c r="U247" i="21"/>
  <c r="S247" i="21" s="1"/>
  <c r="R247" i="21"/>
  <c r="T247" i="21" s="1"/>
  <c r="O247" i="21"/>
  <c r="P247" i="21" s="1"/>
  <c r="V246" i="21"/>
  <c r="U246" i="21"/>
  <c r="S246" i="21" s="1"/>
  <c r="R246" i="21"/>
  <c r="T246" i="21" s="1"/>
  <c r="O246" i="21"/>
  <c r="P246" i="21" s="1"/>
  <c r="V245" i="21"/>
  <c r="U245" i="21"/>
  <c r="R245" i="21"/>
  <c r="P245" i="21"/>
  <c r="O245" i="21"/>
  <c r="V244" i="21"/>
  <c r="U244" i="21"/>
  <c r="S244" i="21" s="1"/>
  <c r="R244" i="21"/>
  <c r="T244" i="21" s="1"/>
  <c r="O244" i="21"/>
  <c r="V243" i="21"/>
  <c r="U243" i="21"/>
  <c r="S243" i="21" s="1"/>
  <c r="T243" i="21" s="1"/>
  <c r="R243" i="21"/>
  <c r="P243" i="21"/>
  <c r="O243" i="21"/>
  <c r="V242" i="21"/>
  <c r="U242" i="21"/>
  <c r="S242" i="21" s="1"/>
  <c r="T242" i="21" s="1"/>
  <c r="R242" i="21"/>
  <c r="P242" i="21"/>
  <c r="O242" i="21"/>
  <c r="V241" i="21"/>
  <c r="U241" i="21"/>
  <c r="S241" i="21" s="1"/>
  <c r="T241" i="21" s="1"/>
  <c r="R241" i="21"/>
  <c r="P241" i="21"/>
  <c r="O241" i="21"/>
  <c r="V240" i="21"/>
  <c r="U240" i="21"/>
  <c r="S240" i="21" s="1"/>
  <c r="T240" i="21" s="1"/>
  <c r="R240" i="21"/>
  <c r="P240" i="21"/>
  <c r="O240" i="21"/>
  <c r="V239" i="21"/>
  <c r="U239" i="21"/>
  <c r="S239" i="21" s="1"/>
  <c r="T239" i="21" s="1"/>
  <c r="R239" i="21"/>
  <c r="P239" i="21"/>
  <c r="O239" i="21"/>
  <c r="V238" i="21"/>
  <c r="U238" i="21"/>
  <c r="S238" i="21" s="1"/>
  <c r="T238" i="21" s="1"/>
  <c r="R238" i="21"/>
  <c r="P238" i="21"/>
  <c r="O238" i="21"/>
  <c r="V237" i="21"/>
  <c r="U237" i="21"/>
  <c r="S237" i="21" s="1"/>
  <c r="T237" i="21" s="1"/>
  <c r="R237" i="21"/>
  <c r="P237" i="21"/>
  <c r="O237" i="21"/>
  <c r="V236" i="21"/>
  <c r="U236" i="21"/>
  <c r="S236" i="21" s="1"/>
  <c r="T236" i="21" s="1"/>
  <c r="R236" i="21"/>
  <c r="O236" i="21"/>
  <c r="V235" i="21"/>
  <c r="U235" i="21"/>
  <c r="S235" i="21" s="1"/>
  <c r="T235" i="21" s="1"/>
  <c r="R235" i="21"/>
  <c r="O235" i="21"/>
  <c r="P235" i="21" s="1"/>
  <c r="V234" i="21"/>
  <c r="U234" i="21"/>
  <c r="S234" i="21" s="1"/>
  <c r="T234" i="21" s="1"/>
  <c r="R234" i="21"/>
  <c r="O234" i="21"/>
  <c r="P234" i="21" s="1"/>
  <c r="V233" i="21"/>
  <c r="S233" i="21" s="1"/>
  <c r="U233" i="21"/>
  <c r="T233" i="21"/>
  <c r="R233" i="21"/>
  <c r="O233" i="21"/>
  <c r="P233" i="21" s="1"/>
  <c r="V232" i="21"/>
  <c r="U232" i="21"/>
  <c r="S232" i="21"/>
  <c r="R232" i="21"/>
  <c r="O232" i="21"/>
  <c r="V231" i="21"/>
  <c r="U231" i="21"/>
  <c r="S231" i="21" s="1"/>
  <c r="R231" i="21"/>
  <c r="T231" i="21" s="1"/>
  <c r="P231" i="21"/>
  <c r="O231" i="21"/>
  <c r="V230" i="21"/>
  <c r="U230" i="21"/>
  <c r="S230" i="21" s="1"/>
  <c r="R230" i="21"/>
  <c r="T230" i="21" s="1"/>
  <c r="P230" i="21"/>
  <c r="O230" i="21"/>
  <c r="V229" i="21"/>
  <c r="U229" i="21"/>
  <c r="S229" i="21" s="1"/>
  <c r="R229" i="21"/>
  <c r="P229" i="21"/>
  <c r="O229" i="21"/>
  <c r="V228" i="21"/>
  <c r="U228" i="21"/>
  <c r="S228" i="21" s="1"/>
  <c r="R228" i="21"/>
  <c r="O228" i="21"/>
  <c r="V227" i="21"/>
  <c r="S227" i="21" s="1"/>
  <c r="T227" i="21" s="1"/>
  <c r="U227" i="21"/>
  <c r="R227" i="21"/>
  <c r="O227" i="21"/>
  <c r="V226" i="21"/>
  <c r="U226" i="21"/>
  <c r="S226" i="21"/>
  <c r="R226" i="21"/>
  <c r="T226" i="21" s="1"/>
  <c r="P226" i="21"/>
  <c r="O226" i="21"/>
  <c r="V225" i="21"/>
  <c r="U225" i="21"/>
  <c r="S225" i="21"/>
  <c r="R225" i="21"/>
  <c r="T225" i="21" s="1"/>
  <c r="O225" i="21"/>
  <c r="V224" i="21"/>
  <c r="U224" i="21"/>
  <c r="R224" i="21"/>
  <c r="O224" i="21"/>
  <c r="V223" i="21"/>
  <c r="U223" i="21"/>
  <c r="S223" i="21" s="1"/>
  <c r="T223" i="21" s="1"/>
  <c r="R223" i="21"/>
  <c r="O223" i="21"/>
  <c r="V222" i="21"/>
  <c r="S222" i="21" s="1"/>
  <c r="T222" i="21" s="1"/>
  <c r="U222" i="21"/>
  <c r="R222" i="21"/>
  <c r="O222" i="21"/>
  <c r="P222" i="21" s="1"/>
  <c r="V221" i="21"/>
  <c r="S221" i="21" s="1"/>
  <c r="U221" i="21"/>
  <c r="T221" i="21"/>
  <c r="R221" i="21"/>
  <c r="O221" i="21"/>
  <c r="P221" i="21" s="1"/>
  <c r="V220" i="21"/>
  <c r="S220" i="21" s="1"/>
  <c r="U220" i="21"/>
  <c r="T220" i="21"/>
  <c r="R220" i="21"/>
  <c r="O220" i="21"/>
  <c r="P220" i="21" s="1"/>
  <c r="V219" i="21"/>
  <c r="S219" i="21" s="1"/>
  <c r="T219" i="21" s="1"/>
  <c r="U219" i="21"/>
  <c r="R219" i="21"/>
  <c r="O219" i="21"/>
  <c r="V218" i="21"/>
  <c r="U218" i="21"/>
  <c r="S218" i="21"/>
  <c r="R218" i="21"/>
  <c r="T218" i="21" s="1"/>
  <c r="O218" i="21"/>
  <c r="V217" i="21"/>
  <c r="U217" i="21"/>
  <c r="S217" i="21" s="1"/>
  <c r="R217" i="21"/>
  <c r="T217" i="21" s="1"/>
  <c r="O217" i="21"/>
  <c r="V216" i="21"/>
  <c r="U216" i="21"/>
  <c r="S216" i="21" s="1"/>
  <c r="T216" i="21" s="1"/>
  <c r="R216" i="21"/>
  <c r="P216" i="21"/>
  <c r="O216" i="21"/>
  <c r="V215" i="21"/>
  <c r="U215" i="21"/>
  <c r="S215" i="21" s="1"/>
  <c r="T215" i="21" s="1"/>
  <c r="R215" i="21"/>
  <c r="P215" i="21"/>
  <c r="O215" i="21"/>
  <c r="V214" i="21"/>
  <c r="U214" i="21"/>
  <c r="S214" i="21" s="1"/>
  <c r="T214" i="21" s="1"/>
  <c r="R214" i="21"/>
  <c r="P214" i="21"/>
  <c r="O214" i="21"/>
  <c r="V213" i="21"/>
  <c r="U213" i="21"/>
  <c r="S213" i="21" s="1"/>
  <c r="T213" i="21" s="1"/>
  <c r="R213" i="21"/>
  <c r="O213" i="21"/>
  <c r="V212" i="21"/>
  <c r="S212" i="21" s="1"/>
  <c r="T212" i="21" s="1"/>
  <c r="U212" i="21"/>
  <c r="R212" i="21"/>
  <c r="O212" i="21"/>
  <c r="P212" i="21" s="1"/>
  <c r="V211" i="21"/>
  <c r="S211" i="21" s="1"/>
  <c r="T211" i="21" s="1"/>
  <c r="U211" i="21"/>
  <c r="R211" i="21"/>
  <c r="O211" i="21"/>
  <c r="P211" i="21" s="1"/>
  <c r="V210" i="21"/>
  <c r="S210" i="21" s="1"/>
  <c r="T210" i="21" s="1"/>
  <c r="U210" i="21"/>
  <c r="R210" i="21"/>
  <c r="O210" i="21"/>
  <c r="V209" i="21"/>
  <c r="U209" i="21"/>
  <c r="S209" i="21"/>
  <c r="R209" i="21"/>
  <c r="T209" i="21" s="1"/>
  <c r="P209" i="21"/>
  <c r="O209" i="21"/>
  <c r="V208" i="21"/>
  <c r="U208" i="21"/>
  <c r="S208" i="21"/>
  <c r="R208" i="21"/>
  <c r="T208" i="21" s="1"/>
  <c r="P208" i="21"/>
  <c r="O208" i="21"/>
  <c r="V207" i="21"/>
  <c r="U207" i="21"/>
  <c r="S207" i="21"/>
  <c r="R207" i="21"/>
  <c r="T207" i="21" s="1"/>
  <c r="O207" i="21"/>
  <c r="V206" i="21"/>
  <c r="U206" i="21"/>
  <c r="R206" i="21"/>
  <c r="O206" i="21"/>
  <c r="V205" i="21"/>
  <c r="U205" i="21"/>
  <c r="S205" i="21" s="1"/>
  <c r="T205" i="21" s="1"/>
  <c r="R205" i="21"/>
  <c r="O205" i="21"/>
  <c r="V204" i="21"/>
  <c r="S204" i="21" s="1"/>
  <c r="T204" i="21" s="1"/>
  <c r="U204" i="21"/>
  <c r="R204" i="21"/>
  <c r="O204" i="21"/>
  <c r="V203" i="21"/>
  <c r="U203" i="21"/>
  <c r="S203" i="21"/>
  <c r="R203" i="21"/>
  <c r="O203" i="21"/>
  <c r="V202" i="21"/>
  <c r="U202" i="21"/>
  <c r="S202" i="21" s="1"/>
  <c r="R202" i="21"/>
  <c r="T202" i="21" s="1"/>
  <c r="O202" i="21"/>
  <c r="P202" i="21" s="1"/>
  <c r="V201" i="21"/>
  <c r="U201" i="21"/>
  <c r="S201" i="21" s="1"/>
  <c r="R201" i="21"/>
  <c r="O201" i="21"/>
  <c r="P201" i="21" s="1"/>
  <c r="V200" i="21"/>
  <c r="U200" i="21"/>
  <c r="S200" i="21" s="1"/>
  <c r="R200" i="21"/>
  <c r="T200" i="21" s="1"/>
  <c r="O200" i="21"/>
  <c r="P200" i="21" s="1"/>
  <c r="V199" i="21"/>
  <c r="U199" i="21"/>
  <c r="S199" i="21" s="1"/>
  <c r="R199" i="21"/>
  <c r="O199" i="21"/>
  <c r="P199" i="21" s="1"/>
  <c r="V198" i="21"/>
  <c r="U198" i="21"/>
  <c r="S198" i="21" s="1"/>
  <c r="R198" i="21"/>
  <c r="T198" i="21" s="1"/>
  <c r="O198" i="21"/>
  <c r="V197" i="21"/>
  <c r="U197" i="21"/>
  <c r="S197" i="21" s="1"/>
  <c r="T197" i="21" s="1"/>
  <c r="R197" i="21"/>
  <c r="P197" i="21"/>
  <c r="O197" i="21"/>
  <c r="V196" i="21"/>
  <c r="U196" i="21"/>
  <c r="S196" i="21" s="1"/>
  <c r="T196" i="21" s="1"/>
  <c r="R196" i="21"/>
  <c r="P196" i="21"/>
  <c r="O196" i="21"/>
  <c r="V195" i="21"/>
  <c r="U195" i="21"/>
  <c r="S195" i="21" s="1"/>
  <c r="T195" i="21" s="1"/>
  <c r="R195" i="21"/>
  <c r="O195" i="21"/>
  <c r="V194" i="21"/>
  <c r="S194" i="21" s="1"/>
  <c r="T194" i="21" s="1"/>
  <c r="U194" i="21"/>
  <c r="R194" i="21"/>
  <c r="O194" i="21"/>
  <c r="P194" i="21" s="1"/>
  <c r="V193" i="21"/>
  <c r="S193" i="21" s="1"/>
  <c r="T193" i="21" s="1"/>
  <c r="U193" i="21"/>
  <c r="R193" i="21"/>
  <c r="O193" i="21"/>
  <c r="P193" i="21" s="1"/>
  <c r="V192" i="21"/>
  <c r="S192" i="21" s="1"/>
  <c r="T192" i="21" s="1"/>
  <c r="U192" i="21"/>
  <c r="R192" i="21"/>
  <c r="O192" i="21"/>
  <c r="V191" i="21"/>
  <c r="U191" i="21"/>
  <c r="S191" i="21" s="1"/>
  <c r="R191" i="21"/>
  <c r="T191" i="21" s="1"/>
  <c r="O191" i="21"/>
  <c r="V190" i="21"/>
  <c r="U190" i="21"/>
  <c r="S190" i="21" s="1"/>
  <c r="T190" i="21" s="1"/>
  <c r="R190" i="21"/>
  <c r="O190" i="21"/>
  <c r="V189" i="21"/>
  <c r="U189" i="21"/>
  <c r="S189" i="21" s="1"/>
  <c r="T189" i="21" s="1"/>
  <c r="R189" i="21"/>
  <c r="O189" i="21"/>
  <c r="V188" i="21"/>
  <c r="S188" i="21" s="1"/>
  <c r="U188" i="21"/>
  <c r="T188" i="21"/>
  <c r="R188" i="21"/>
  <c r="O188" i="21"/>
  <c r="V187" i="21"/>
  <c r="U187" i="21"/>
  <c r="S187" i="21"/>
  <c r="R187" i="21"/>
  <c r="O187" i="21"/>
  <c r="V186" i="21"/>
  <c r="U186" i="21"/>
  <c r="S186" i="21" s="1"/>
  <c r="R186" i="21"/>
  <c r="O186" i="21"/>
  <c r="V185" i="21"/>
  <c r="U185" i="21"/>
  <c r="S185" i="21" s="1"/>
  <c r="T185" i="21" s="1"/>
  <c r="R185" i="21"/>
  <c r="O185" i="21"/>
  <c r="V184" i="21"/>
  <c r="S184" i="21" s="1"/>
  <c r="T184" i="21" s="1"/>
  <c r="U184" i="21"/>
  <c r="R184" i="21"/>
  <c r="O184" i="21"/>
  <c r="V183" i="21"/>
  <c r="U183" i="21"/>
  <c r="S183" i="21" s="1"/>
  <c r="R183" i="21"/>
  <c r="T183" i="21" s="1"/>
  <c r="O183" i="21"/>
  <c r="V182" i="21"/>
  <c r="U182" i="21"/>
  <c r="R182" i="21"/>
  <c r="O182" i="21"/>
  <c r="V181" i="21"/>
  <c r="U181" i="21"/>
  <c r="S181" i="21" s="1"/>
  <c r="T181" i="21" s="1"/>
  <c r="R181" i="21"/>
  <c r="O181" i="21"/>
  <c r="V180" i="21"/>
  <c r="S180" i="21" s="1"/>
  <c r="T180" i="21" s="1"/>
  <c r="U180" i="21"/>
  <c r="R180" i="21"/>
  <c r="O180" i="21"/>
  <c r="V179" i="21"/>
  <c r="U179" i="21"/>
  <c r="S179" i="21"/>
  <c r="R179" i="21"/>
  <c r="O179" i="21"/>
  <c r="V178" i="21"/>
  <c r="U178" i="21"/>
  <c r="S178" i="21" s="1"/>
  <c r="R178" i="21"/>
  <c r="T178" i="21" s="1"/>
  <c r="O178" i="21"/>
  <c r="V177" i="21"/>
  <c r="U177" i="21"/>
  <c r="S177" i="21" s="1"/>
  <c r="T177" i="21" s="1"/>
  <c r="R177" i="21"/>
  <c r="O177" i="21"/>
  <c r="V176" i="21"/>
  <c r="S176" i="21" s="1"/>
  <c r="T176" i="21" s="1"/>
  <c r="U176" i="21"/>
  <c r="R176" i="21"/>
  <c r="O176" i="21"/>
  <c r="V175" i="21"/>
  <c r="U175" i="21"/>
  <c r="S175" i="21" s="1"/>
  <c r="R175" i="21"/>
  <c r="O175" i="21"/>
  <c r="V174" i="21"/>
  <c r="U174" i="21"/>
  <c r="S174" i="21" s="1"/>
  <c r="T174" i="21" s="1"/>
  <c r="R174" i="21"/>
  <c r="O174" i="21"/>
  <c r="V173" i="21"/>
  <c r="U173" i="21"/>
  <c r="S173" i="21" s="1"/>
  <c r="T173" i="21" s="1"/>
  <c r="R173" i="21"/>
  <c r="O173" i="21"/>
  <c r="V172" i="21"/>
  <c r="S172" i="21" s="1"/>
  <c r="U172" i="21"/>
  <c r="R172" i="21"/>
  <c r="T172" i="21" s="1"/>
  <c r="O172" i="21"/>
  <c r="V171" i="21"/>
  <c r="U171" i="21"/>
  <c r="S171" i="21"/>
  <c r="R171" i="21"/>
  <c r="T171" i="21" s="1"/>
  <c r="O171" i="21"/>
  <c r="V170" i="21"/>
  <c r="U170" i="21"/>
  <c r="S170" i="21" s="1"/>
  <c r="R170" i="21"/>
  <c r="O170" i="21"/>
  <c r="V169" i="21"/>
  <c r="U169" i="21"/>
  <c r="S169" i="21" s="1"/>
  <c r="T169" i="21" s="1"/>
  <c r="R169" i="21"/>
  <c r="O169" i="21"/>
  <c r="V168" i="21"/>
  <c r="S168" i="21" s="1"/>
  <c r="T168" i="21" s="1"/>
  <c r="U168" i="21"/>
  <c r="R168" i="21"/>
  <c r="O168" i="21"/>
  <c r="V167" i="21"/>
  <c r="U167" i="21"/>
  <c r="S167" i="21"/>
  <c r="R167" i="21"/>
  <c r="O167" i="21"/>
  <c r="V166" i="21"/>
  <c r="U166" i="21"/>
  <c r="S166" i="21" s="1"/>
  <c r="T166" i="21"/>
  <c r="R166" i="21"/>
  <c r="O166" i="21"/>
  <c r="V165" i="21"/>
  <c r="U165" i="21"/>
  <c r="S165" i="21" s="1"/>
  <c r="T165" i="21" s="1"/>
  <c r="R165" i="21"/>
  <c r="P165" i="21"/>
  <c r="O165" i="21"/>
  <c r="V164" i="21"/>
  <c r="U164" i="21"/>
  <c r="S164" i="21"/>
  <c r="T164" i="21" s="1"/>
  <c r="R164" i="21"/>
  <c r="O164" i="21"/>
  <c r="V163" i="21"/>
  <c r="S163" i="21" s="1"/>
  <c r="U163" i="21"/>
  <c r="T163" i="21"/>
  <c r="R163" i="21"/>
  <c r="O163" i="21"/>
  <c r="V162" i="21"/>
  <c r="U162" i="21"/>
  <c r="S162" i="21"/>
  <c r="R162" i="21"/>
  <c r="T162" i="21" s="1"/>
  <c r="O162" i="21"/>
  <c r="V161" i="21"/>
  <c r="U161" i="21"/>
  <c r="S161" i="21" s="1"/>
  <c r="R161" i="21"/>
  <c r="T161" i="21" s="1"/>
  <c r="O161" i="21"/>
  <c r="V160" i="21"/>
  <c r="U160" i="21"/>
  <c r="S160" i="21" s="1"/>
  <c r="T160" i="21" s="1"/>
  <c r="R160" i="21"/>
  <c r="O160" i="21"/>
  <c r="V159" i="21"/>
  <c r="S159" i="21" s="1"/>
  <c r="U159" i="21"/>
  <c r="T159" i="21"/>
  <c r="R159" i="21"/>
  <c r="O159" i="21"/>
  <c r="V158" i="21"/>
  <c r="U158" i="21"/>
  <c r="S158" i="21"/>
  <c r="R158" i="21"/>
  <c r="T158" i="21" s="1"/>
  <c r="O158" i="21"/>
  <c r="V157" i="21"/>
  <c r="U157" i="21"/>
  <c r="R157" i="21"/>
  <c r="O157" i="21"/>
  <c r="V156" i="21"/>
  <c r="U156" i="21"/>
  <c r="S156" i="21" s="1"/>
  <c r="T156" i="21" s="1"/>
  <c r="R156" i="21"/>
  <c r="O156" i="21"/>
  <c r="V155" i="21"/>
  <c r="S155" i="21" s="1"/>
  <c r="U155" i="21"/>
  <c r="R155" i="21"/>
  <c r="T155" i="21" s="1"/>
  <c r="O155" i="21"/>
  <c r="V154" i="21"/>
  <c r="U154" i="21"/>
  <c r="S154" i="21"/>
  <c r="R154" i="21"/>
  <c r="P154" i="21"/>
  <c r="O154" i="21"/>
  <c r="V153" i="21"/>
  <c r="U153" i="21"/>
  <c r="S153" i="21"/>
  <c r="R153" i="21"/>
  <c r="T153" i="21" s="1"/>
  <c r="O153" i="21"/>
  <c r="V152" i="21"/>
  <c r="U152" i="21"/>
  <c r="S152" i="21" s="1"/>
  <c r="T152" i="21" s="1"/>
  <c r="R152" i="21"/>
  <c r="O152" i="21"/>
  <c r="V151" i="21"/>
  <c r="U151" i="21"/>
  <c r="S151" i="21"/>
  <c r="T151" i="21" s="1"/>
  <c r="R151" i="21"/>
  <c r="O151" i="21"/>
  <c r="V150" i="21"/>
  <c r="S150" i="21" s="1"/>
  <c r="U150" i="21"/>
  <c r="R150" i="21"/>
  <c r="T150" i="21" s="1"/>
  <c r="O150" i="21"/>
  <c r="V149" i="21"/>
  <c r="U149" i="21"/>
  <c r="S149" i="21" s="1"/>
  <c r="R149" i="21"/>
  <c r="O149" i="21"/>
  <c r="V148" i="21"/>
  <c r="U148" i="21"/>
  <c r="R148" i="21"/>
  <c r="O148" i="21"/>
  <c r="V147" i="21"/>
  <c r="U147" i="21"/>
  <c r="S147" i="21"/>
  <c r="T147" i="21" s="1"/>
  <c r="R147" i="21"/>
  <c r="P147" i="21"/>
  <c r="O147" i="21"/>
  <c r="V146" i="21"/>
  <c r="U146" i="21"/>
  <c r="S146" i="21"/>
  <c r="T146" i="21" s="1"/>
  <c r="R146" i="21"/>
  <c r="O146" i="21"/>
  <c r="V145" i="21"/>
  <c r="S145" i="21" s="1"/>
  <c r="T145" i="21" s="1"/>
  <c r="U145" i="21"/>
  <c r="R145" i="21"/>
  <c r="O145" i="21"/>
  <c r="P145" i="21" s="1"/>
  <c r="V144" i="21"/>
  <c r="S144" i="21" s="1"/>
  <c r="U144" i="21"/>
  <c r="R144" i="21"/>
  <c r="T144" i="21" s="1"/>
  <c r="O144" i="21"/>
  <c r="P144" i="21" s="1"/>
  <c r="V143" i="21"/>
  <c r="S143" i="21" s="1"/>
  <c r="U143" i="21"/>
  <c r="R143" i="21"/>
  <c r="T143" i="21" s="1"/>
  <c r="O143" i="21"/>
  <c r="P143" i="21" s="1"/>
  <c r="V142" i="21"/>
  <c r="S142" i="21" s="1"/>
  <c r="U142" i="21"/>
  <c r="T142" i="21"/>
  <c r="R142" i="21"/>
  <c r="O142" i="21"/>
  <c r="V141" i="21"/>
  <c r="U141" i="21"/>
  <c r="S141" i="21" s="1"/>
  <c r="R141" i="21"/>
  <c r="P141" i="21"/>
  <c r="O141" i="21"/>
  <c r="V140" i="21"/>
  <c r="U140" i="21"/>
  <c r="S140" i="21"/>
  <c r="R140" i="21"/>
  <c r="P140" i="21"/>
  <c r="O140" i="21"/>
  <c r="V139" i="21"/>
  <c r="U139" i="21"/>
  <c r="S139" i="21"/>
  <c r="R139" i="21"/>
  <c r="T139" i="21" s="1"/>
  <c r="O139" i="21"/>
  <c r="V138" i="21"/>
  <c r="U138" i="21"/>
  <c r="S138" i="21" s="1"/>
  <c r="T138" i="21" s="1"/>
  <c r="R138" i="21"/>
  <c r="O138" i="21"/>
  <c r="V137" i="21"/>
  <c r="U137" i="21"/>
  <c r="S137" i="21"/>
  <c r="T137" i="21" s="1"/>
  <c r="R137" i="21"/>
  <c r="O137" i="21"/>
  <c r="V136" i="21"/>
  <c r="S136" i="21" s="1"/>
  <c r="U136" i="21"/>
  <c r="R136" i="21"/>
  <c r="T136" i="21" s="1"/>
  <c r="O136" i="21"/>
  <c r="V135" i="21"/>
  <c r="U135" i="21"/>
  <c r="S135" i="21" s="1"/>
  <c r="R135" i="21"/>
  <c r="O135" i="21"/>
  <c r="V134" i="21"/>
  <c r="U134" i="21"/>
  <c r="R134" i="21"/>
  <c r="O134" i="21"/>
  <c r="V133" i="21"/>
  <c r="U133" i="21"/>
  <c r="S133" i="21"/>
  <c r="T133" i="21" s="1"/>
  <c r="R133" i="21"/>
  <c r="P133" i="21"/>
  <c r="O133" i="21"/>
  <c r="V132" i="21"/>
  <c r="U132" i="21"/>
  <c r="S132" i="21"/>
  <c r="T132" i="21" s="1"/>
  <c r="R132" i="21"/>
  <c r="O132" i="21"/>
  <c r="V131" i="21"/>
  <c r="S131" i="21" s="1"/>
  <c r="T131" i="21" s="1"/>
  <c r="U131" i="21"/>
  <c r="R131" i="21"/>
  <c r="O131" i="21"/>
  <c r="V130" i="21"/>
  <c r="U130" i="21"/>
  <c r="S130" i="21"/>
  <c r="R130" i="21"/>
  <c r="T130" i="21" s="1"/>
  <c r="O130" i="21"/>
  <c r="V129" i="21"/>
  <c r="U129" i="21"/>
  <c r="R129" i="21"/>
  <c r="O129" i="21"/>
  <c r="V128" i="21"/>
  <c r="U128" i="21"/>
  <c r="S128" i="21" s="1"/>
  <c r="T128" i="21" s="1"/>
  <c r="R128" i="21"/>
  <c r="O128" i="21"/>
  <c r="V127" i="21"/>
  <c r="S127" i="21" s="1"/>
  <c r="U127" i="21"/>
  <c r="R127" i="21"/>
  <c r="T127" i="21" s="1"/>
  <c r="O127" i="21"/>
  <c r="V126" i="21"/>
  <c r="U126" i="21"/>
  <c r="S126" i="21"/>
  <c r="R126" i="21"/>
  <c r="O126" i="21"/>
  <c r="V125" i="21"/>
  <c r="U125" i="21"/>
  <c r="R125" i="21"/>
  <c r="O125" i="21"/>
  <c r="V124" i="21"/>
  <c r="U124" i="21"/>
  <c r="S124" i="21"/>
  <c r="T124" i="21" s="1"/>
  <c r="R124" i="21"/>
  <c r="O124" i="21"/>
  <c r="V123" i="21"/>
  <c r="U123" i="21"/>
  <c r="T123" i="21"/>
  <c r="S123" i="21"/>
  <c r="R123" i="21"/>
  <c r="O123" i="21"/>
  <c r="V122" i="21"/>
  <c r="U122" i="21"/>
  <c r="S122" i="21"/>
  <c r="R122" i="21"/>
  <c r="T122" i="21" s="1"/>
  <c r="O122" i="21"/>
  <c r="V121" i="21"/>
  <c r="U121" i="21"/>
  <c r="S121" i="21" s="1"/>
  <c r="T121" i="21" s="1"/>
  <c r="R121" i="21"/>
  <c r="O121" i="21"/>
  <c r="V120" i="21"/>
  <c r="U120" i="21"/>
  <c r="S120" i="21"/>
  <c r="T120" i="21" s="1"/>
  <c r="R120" i="21"/>
  <c r="O120" i="21"/>
  <c r="V119" i="21"/>
  <c r="U119" i="21"/>
  <c r="T119" i="21"/>
  <c r="S119" i="21"/>
  <c r="R119" i="21"/>
  <c r="O119" i="21"/>
  <c r="V118" i="21"/>
  <c r="U118" i="21"/>
  <c r="S118" i="21"/>
  <c r="R118" i="21"/>
  <c r="T118" i="21" s="1"/>
  <c r="O118" i="21"/>
  <c r="V117" i="21"/>
  <c r="U117" i="21"/>
  <c r="S117" i="21" s="1"/>
  <c r="T117" i="21" s="1"/>
  <c r="R117" i="21"/>
  <c r="O117" i="21"/>
  <c r="V116" i="21"/>
  <c r="U116" i="21"/>
  <c r="S116" i="21" s="1"/>
  <c r="T116" i="21" s="1"/>
  <c r="R116" i="21"/>
  <c r="O116" i="21"/>
  <c r="V115" i="21"/>
  <c r="S115" i="21" s="1"/>
  <c r="T115" i="21" s="1"/>
  <c r="U115" i="21"/>
  <c r="R115" i="21"/>
  <c r="O115" i="21"/>
  <c r="V114" i="21"/>
  <c r="U114" i="21"/>
  <c r="S114" i="21" s="1"/>
  <c r="R114" i="21"/>
  <c r="T114" i="21" s="1"/>
  <c r="O114" i="21"/>
  <c r="V113" i="21"/>
  <c r="U113" i="21"/>
  <c r="S113" i="21" s="1"/>
  <c r="T113" i="21" s="1"/>
  <c r="R113" i="21"/>
  <c r="O113" i="21"/>
  <c r="V112" i="21"/>
  <c r="U112" i="21"/>
  <c r="S112" i="21"/>
  <c r="T112" i="21" s="1"/>
  <c r="R112" i="21"/>
  <c r="O112" i="21"/>
  <c r="V111" i="21"/>
  <c r="U111" i="21"/>
  <c r="S111" i="21"/>
  <c r="R111" i="21"/>
  <c r="T111" i="21" s="1"/>
  <c r="O111" i="21"/>
  <c r="V110" i="21"/>
  <c r="U110" i="21"/>
  <c r="S110" i="21" s="1"/>
  <c r="R110" i="21"/>
  <c r="T110" i="21" s="1"/>
  <c r="O110" i="21"/>
  <c r="V109" i="21"/>
  <c r="U109" i="21"/>
  <c r="S109" i="21" s="1"/>
  <c r="T109" i="21" s="1"/>
  <c r="R109" i="21"/>
  <c r="O109" i="21"/>
  <c r="V108" i="21"/>
  <c r="U108" i="21"/>
  <c r="S108" i="21" s="1"/>
  <c r="T108" i="21" s="1"/>
  <c r="R108" i="21"/>
  <c r="O108" i="21"/>
  <c r="V107" i="21"/>
  <c r="S107" i="21" s="1"/>
  <c r="T107" i="21" s="1"/>
  <c r="U107" i="21"/>
  <c r="R107" i="21"/>
  <c r="O107" i="21"/>
  <c r="V106" i="21"/>
  <c r="U106" i="21"/>
  <c r="S106" i="21" s="1"/>
  <c r="R106" i="21"/>
  <c r="T106" i="21" s="1"/>
  <c r="O106" i="21"/>
  <c r="V105" i="21"/>
  <c r="U105" i="21"/>
  <c r="S105" i="21" s="1"/>
  <c r="T105" i="21" s="1"/>
  <c r="R105" i="21"/>
  <c r="O105" i="21"/>
  <c r="V104" i="21"/>
  <c r="U104" i="21"/>
  <c r="S104" i="21"/>
  <c r="T104" i="21" s="1"/>
  <c r="R104" i="21"/>
  <c r="O104" i="21"/>
  <c r="V103" i="21"/>
  <c r="U103" i="21"/>
  <c r="S103" i="21"/>
  <c r="R103" i="21"/>
  <c r="T103" i="21" s="1"/>
  <c r="O103" i="21"/>
  <c r="V102" i="21"/>
  <c r="U102" i="21"/>
  <c r="S102" i="21" s="1"/>
  <c r="R102" i="21"/>
  <c r="T102" i="21" s="1"/>
  <c r="O102" i="21"/>
  <c r="V101" i="21"/>
  <c r="U101" i="21"/>
  <c r="S101" i="21" s="1"/>
  <c r="T101" i="21" s="1"/>
  <c r="R101" i="21"/>
  <c r="O101" i="21"/>
  <c r="O100" i="21"/>
  <c r="O99" i="21"/>
  <c r="O98" i="21"/>
  <c r="O97" i="21"/>
  <c r="O96" i="21"/>
  <c r="O95" i="21"/>
  <c r="O94" i="21"/>
  <c r="O93" i="21"/>
  <c r="O92" i="21"/>
  <c r="O91" i="21"/>
  <c r="O90" i="21"/>
  <c r="O89" i="21"/>
  <c r="O88" i="21"/>
  <c r="O87" i="21"/>
  <c r="O86" i="21"/>
  <c r="O85" i="21"/>
  <c r="O84" i="21"/>
  <c r="O83" i="21"/>
  <c r="O82" i="21"/>
  <c r="O81" i="21"/>
  <c r="O80" i="21"/>
  <c r="O79" i="21"/>
  <c r="O78" i="21"/>
  <c r="O77" i="21"/>
  <c r="O76" i="21"/>
  <c r="O75" i="21"/>
  <c r="O74" i="21"/>
  <c r="O73" i="21"/>
  <c r="O72" i="21"/>
  <c r="O71" i="21"/>
  <c r="O70" i="21"/>
  <c r="O69" i="21"/>
  <c r="O68" i="21"/>
  <c r="O67" i="21"/>
  <c r="O66" i="21"/>
  <c r="O65" i="21"/>
  <c r="O64" i="21"/>
  <c r="O63" i="21"/>
  <c r="O62" i="21"/>
  <c r="O61" i="21"/>
  <c r="O60" i="21"/>
  <c r="O59" i="21"/>
  <c r="O58" i="21"/>
  <c r="O57" i="21"/>
  <c r="O56" i="21"/>
  <c r="O55" i="21"/>
  <c r="O54" i="21"/>
  <c r="O53" i="21"/>
  <c r="O52" i="21"/>
  <c r="O51" i="21"/>
  <c r="O50" i="21"/>
  <c r="O49" i="21"/>
  <c r="O48" i="21"/>
  <c r="O47" i="21"/>
  <c r="O46" i="21"/>
  <c r="O45" i="21"/>
  <c r="O44" i="21"/>
  <c r="O43" i="21"/>
  <c r="O42" i="21"/>
  <c r="O41" i="21"/>
  <c r="O40" i="21"/>
  <c r="O39" i="21"/>
  <c r="O38" i="21"/>
  <c r="O37" i="21"/>
  <c r="O36" i="21"/>
  <c r="O35" i="21"/>
  <c r="O34" i="21"/>
  <c r="O33" i="21"/>
  <c r="Y32" i="21"/>
  <c r="O32" i="21"/>
  <c r="O31" i="21"/>
  <c r="O30" i="21"/>
  <c r="O29" i="21"/>
  <c r="O28" i="21"/>
  <c r="O27" i="21"/>
  <c r="O26" i="21"/>
  <c r="O25" i="21"/>
  <c r="O24" i="21"/>
  <c r="O23" i="21"/>
  <c r="O22" i="21"/>
  <c r="O21" i="21"/>
  <c r="O20" i="21"/>
  <c r="O19" i="21"/>
  <c r="O18" i="21"/>
  <c r="O17" i="21"/>
  <c r="O16" i="21"/>
  <c r="O15" i="21"/>
  <c r="O14" i="21"/>
  <c r="O13" i="21"/>
  <c r="O12" i="21"/>
  <c r="O11" i="21"/>
  <c r="O10" i="21"/>
  <c r="A10" i="21"/>
  <c r="A11" i="21" s="1"/>
  <c r="A12" i="21" s="1"/>
  <c r="A13" i="21" s="1"/>
  <c r="A14" i="21" s="1"/>
  <c r="A15" i="21" s="1"/>
  <c r="A16" i="21" s="1"/>
  <c r="A17" i="21" s="1"/>
  <c r="A18" i="21" s="1"/>
  <c r="A19" i="21" s="1"/>
  <c r="A20" i="21" s="1"/>
  <c r="A21" i="21" s="1"/>
  <c r="A22" i="21" s="1"/>
  <c r="A23" i="21" s="1"/>
  <c r="A24" i="21" s="1"/>
  <c r="A25" i="21" s="1"/>
  <c r="A26" i="21" s="1"/>
  <c r="A27" i="21" s="1"/>
  <c r="A28" i="21" s="1"/>
  <c r="A29" i="21" s="1"/>
  <c r="A30" i="21" s="1"/>
  <c r="A31" i="21" s="1"/>
  <c r="A32" i="21" s="1"/>
  <c r="A33" i="21" s="1"/>
  <c r="A34" i="21" s="1"/>
  <c r="A35" i="21" s="1"/>
  <c r="A36" i="21" s="1"/>
  <c r="A37" i="21" s="1"/>
  <c r="A38" i="21" s="1"/>
  <c r="A39" i="21" s="1"/>
  <c r="A40" i="21" s="1"/>
  <c r="A41" i="21" s="1"/>
  <c r="A42" i="21" s="1"/>
  <c r="A43" i="21" s="1"/>
  <c r="A44" i="21" s="1"/>
  <c r="A45" i="21" s="1"/>
  <c r="A46" i="21" s="1"/>
  <c r="A47" i="21" s="1"/>
  <c r="A48" i="21" s="1"/>
  <c r="A49" i="21" s="1"/>
  <c r="A50" i="21" s="1"/>
  <c r="A51" i="21" s="1"/>
  <c r="A52" i="21" s="1"/>
  <c r="A53" i="21" s="1"/>
  <c r="A54" i="21" s="1"/>
  <c r="A55" i="21" s="1"/>
  <c r="A56" i="21" s="1"/>
  <c r="A57" i="21" s="1"/>
  <c r="A58" i="21" s="1"/>
  <c r="A59" i="21" s="1"/>
  <c r="A60" i="21" s="1"/>
  <c r="A61" i="21" s="1"/>
  <c r="A62" i="21" s="1"/>
  <c r="A63" i="21" s="1"/>
  <c r="A64" i="21" s="1"/>
  <c r="A65" i="21" s="1"/>
  <c r="A66" i="21" s="1"/>
  <c r="A67" i="21" s="1"/>
  <c r="A68" i="21" s="1"/>
  <c r="A69" i="21" s="1"/>
  <c r="A70" i="21" s="1"/>
  <c r="A71" i="21" s="1"/>
  <c r="A72" i="21" s="1"/>
  <c r="A73" i="21" s="1"/>
  <c r="A74" i="21" s="1"/>
  <c r="A75" i="21" s="1"/>
  <c r="A76" i="21" s="1"/>
  <c r="A77" i="21" s="1"/>
  <c r="A78" i="21" s="1"/>
  <c r="A79" i="21" s="1"/>
  <c r="A80" i="21" s="1"/>
  <c r="A81" i="21" s="1"/>
  <c r="A82" i="21" s="1"/>
  <c r="A83" i="21" s="1"/>
  <c r="A84" i="21" s="1"/>
  <c r="A85" i="21" s="1"/>
  <c r="A86" i="21" s="1"/>
  <c r="A87" i="21" s="1"/>
  <c r="A88" i="21" s="1"/>
  <c r="A89" i="21" s="1"/>
  <c r="A90" i="21" s="1"/>
  <c r="A91" i="21" s="1"/>
  <c r="A92" i="21" s="1"/>
  <c r="A93" i="21" s="1"/>
  <c r="A94" i="21" s="1"/>
  <c r="A95" i="21" s="1"/>
  <c r="A96" i="21" s="1"/>
  <c r="A97" i="21" s="1"/>
  <c r="A98" i="21" s="1"/>
  <c r="A99" i="21" s="1"/>
  <c r="A100" i="21" s="1"/>
  <c r="A101" i="21" s="1"/>
  <c r="A102" i="21" s="1"/>
  <c r="A103" i="21" s="1"/>
  <c r="A104" i="21" s="1"/>
  <c r="A105" i="21" s="1"/>
  <c r="A106" i="21" s="1"/>
  <c r="A107" i="21" s="1"/>
  <c r="A108" i="21" s="1"/>
  <c r="A109" i="21" s="1"/>
  <c r="A110" i="21" s="1"/>
  <c r="A111" i="21" s="1"/>
  <c r="A112" i="21" s="1"/>
  <c r="A113" i="21" s="1"/>
  <c r="A114" i="21" s="1"/>
  <c r="A115" i="21" s="1"/>
  <c r="A116" i="21" s="1"/>
  <c r="A117" i="21" s="1"/>
  <c r="A118" i="21" s="1"/>
  <c r="A119" i="21" s="1"/>
  <c r="A120" i="21" s="1"/>
  <c r="A121" i="21" s="1"/>
  <c r="A122" i="21" s="1"/>
  <c r="A123" i="21" s="1"/>
  <c r="A124" i="21" s="1"/>
  <c r="A125" i="21" s="1"/>
  <c r="A126" i="21" s="1"/>
  <c r="A127" i="21" s="1"/>
  <c r="A128" i="21" s="1"/>
  <c r="A129" i="21" s="1"/>
  <c r="A130" i="21" s="1"/>
  <c r="A131" i="21" s="1"/>
  <c r="A132" i="21" s="1"/>
  <c r="A133" i="21" s="1"/>
  <c r="A134" i="21" s="1"/>
  <c r="A135" i="21" s="1"/>
  <c r="A136" i="21" s="1"/>
  <c r="A137" i="21" s="1"/>
  <c r="A138" i="21" s="1"/>
  <c r="A139" i="21" s="1"/>
  <c r="A140" i="21" s="1"/>
  <c r="A141" i="21" s="1"/>
  <c r="A142" i="21" s="1"/>
  <c r="A143" i="21" s="1"/>
  <c r="A144" i="21" s="1"/>
  <c r="A145" i="21" s="1"/>
  <c r="A146" i="21" s="1"/>
  <c r="A147" i="21" s="1"/>
  <c r="A148" i="21" s="1"/>
  <c r="A149" i="21" s="1"/>
  <c r="A150" i="21" s="1"/>
  <c r="A151" i="21" s="1"/>
  <c r="A152" i="21" s="1"/>
  <c r="A153" i="21" s="1"/>
  <c r="A154" i="21" s="1"/>
  <c r="A155" i="21" s="1"/>
  <c r="A156" i="21" s="1"/>
  <c r="A157" i="21" s="1"/>
  <c r="A158" i="21" s="1"/>
  <c r="A159" i="21" s="1"/>
  <c r="A160" i="21" s="1"/>
  <c r="A161" i="21" s="1"/>
  <c r="A162" i="21" s="1"/>
  <c r="A163" i="21" s="1"/>
  <c r="A164" i="21" s="1"/>
  <c r="A165" i="21" s="1"/>
  <c r="A166" i="21" s="1"/>
  <c r="A167" i="21" s="1"/>
  <c r="A168" i="21" s="1"/>
  <c r="A169" i="21" s="1"/>
  <c r="A170" i="21" s="1"/>
  <c r="A171" i="21" s="1"/>
  <c r="A172" i="21" s="1"/>
  <c r="A173" i="21" s="1"/>
  <c r="A174" i="21" s="1"/>
  <c r="A175" i="21" s="1"/>
  <c r="A176" i="21" s="1"/>
  <c r="A177" i="21" s="1"/>
  <c r="A178" i="21" s="1"/>
  <c r="A179" i="21" s="1"/>
  <c r="A180" i="21" s="1"/>
  <c r="A181" i="21" s="1"/>
  <c r="A182" i="21" s="1"/>
  <c r="A183" i="21" s="1"/>
  <c r="A184" i="21" s="1"/>
  <c r="A185" i="21" s="1"/>
  <c r="A186" i="21" s="1"/>
  <c r="A187" i="21" s="1"/>
  <c r="A188" i="21" s="1"/>
  <c r="A189" i="21" s="1"/>
  <c r="A190" i="21" s="1"/>
  <c r="A191" i="21" s="1"/>
  <c r="A192" i="21" s="1"/>
  <c r="A193" i="21" s="1"/>
  <c r="A194" i="21" s="1"/>
  <c r="A195" i="21" s="1"/>
  <c r="A196" i="21" s="1"/>
  <c r="A197" i="21" s="1"/>
  <c r="A198" i="21" s="1"/>
  <c r="A199" i="21" s="1"/>
  <c r="A200" i="21" s="1"/>
  <c r="A201" i="21" s="1"/>
  <c r="A202" i="21" s="1"/>
  <c r="A203" i="21" s="1"/>
  <c r="A204" i="21" s="1"/>
  <c r="A205" i="21" s="1"/>
  <c r="A206" i="21" s="1"/>
  <c r="A207" i="21" s="1"/>
  <c r="A208" i="21" s="1"/>
  <c r="A209" i="21" s="1"/>
  <c r="A210" i="21" s="1"/>
  <c r="A211" i="21" s="1"/>
  <c r="A212" i="21" s="1"/>
  <c r="A213" i="21" s="1"/>
  <c r="A214" i="21" s="1"/>
  <c r="A215" i="21" s="1"/>
  <c r="A216" i="21" s="1"/>
  <c r="A217" i="21" s="1"/>
  <c r="A218" i="21" s="1"/>
  <c r="A219" i="21" s="1"/>
  <c r="A220" i="21" s="1"/>
  <c r="A221" i="21" s="1"/>
  <c r="A222" i="21" s="1"/>
  <c r="A223" i="21" s="1"/>
  <c r="A224" i="21" s="1"/>
  <c r="A225" i="21" s="1"/>
  <c r="A226" i="21" s="1"/>
  <c r="A227" i="21" s="1"/>
  <c r="A228" i="21" s="1"/>
  <c r="A229" i="21" s="1"/>
  <c r="A230" i="21" s="1"/>
  <c r="A231" i="21" s="1"/>
  <c r="A232" i="21" s="1"/>
  <c r="A233" i="21" s="1"/>
  <c r="A234" i="21" s="1"/>
  <c r="A235" i="21" s="1"/>
  <c r="A236" i="21" s="1"/>
  <c r="A237" i="21" s="1"/>
  <c r="A238" i="21" s="1"/>
  <c r="A239" i="21" s="1"/>
  <c r="A240" i="21" s="1"/>
  <c r="A241" i="21" s="1"/>
  <c r="A242" i="21" s="1"/>
  <c r="A243" i="21" s="1"/>
  <c r="A244" i="21" s="1"/>
  <c r="A245" i="21" s="1"/>
  <c r="A246" i="21" s="1"/>
  <c r="A247" i="21" s="1"/>
  <c r="A248" i="21" s="1"/>
  <c r="A249" i="21" s="1"/>
  <c r="A250" i="21" s="1"/>
  <c r="A251" i="21" s="1"/>
  <c r="A252" i="21" s="1"/>
  <c r="A253" i="21" s="1"/>
  <c r="A254" i="21" s="1"/>
  <c r="A255" i="21" s="1"/>
  <c r="A256" i="21" s="1"/>
  <c r="A257" i="21" s="1"/>
  <c r="A258" i="21" s="1"/>
  <c r="A259" i="21" s="1"/>
  <c r="A260" i="21" s="1"/>
  <c r="A261" i="21" s="1"/>
  <c r="A262" i="21" s="1"/>
  <c r="A263" i="21" s="1"/>
  <c r="A264" i="21" s="1"/>
  <c r="A265" i="21" s="1"/>
  <c r="A266" i="21" s="1"/>
  <c r="A267" i="21" s="1"/>
  <c r="A268" i="21" s="1"/>
  <c r="A269" i="21" s="1"/>
  <c r="A270" i="21" s="1"/>
  <c r="A271" i="21" s="1"/>
  <c r="A272" i="21" s="1"/>
  <c r="A273" i="21" s="1"/>
  <c r="A274" i="21" s="1"/>
  <c r="A275" i="21" s="1"/>
  <c r="A276" i="21" s="1"/>
  <c r="A277" i="21" s="1"/>
  <c r="A278" i="21" s="1"/>
  <c r="O9" i="21"/>
  <c r="T41" i="20"/>
  <c r="T129" i="21" l="1"/>
  <c r="T148" i="21"/>
  <c r="T157" i="21"/>
  <c r="T126" i="21"/>
  <c r="S134" i="21"/>
  <c r="T134" i="21" s="1"/>
  <c r="T140" i="21"/>
  <c r="S148" i="21"/>
  <c r="T154" i="21"/>
  <c r="T187" i="21"/>
  <c r="T228" i="21"/>
  <c r="S129" i="21"/>
  <c r="T135" i="21"/>
  <c r="T149" i="21"/>
  <c r="S157" i="21"/>
  <c r="T206" i="21"/>
  <c r="T224" i="21"/>
  <c r="T232" i="21"/>
  <c r="T263" i="21"/>
  <c r="T175" i="21"/>
  <c r="S182" i="21"/>
  <c r="T182" i="21" s="1"/>
  <c r="T186" i="21"/>
  <c r="S206" i="21"/>
  <c r="S224" i="21"/>
  <c r="T316" i="21"/>
  <c r="T338" i="21"/>
  <c r="S125" i="21"/>
  <c r="T125" i="21" s="1"/>
  <c r="T167" i="21"/>
  <c r="T170" i="21"/>
  <c r="T179" i="21"/>
  <c r="T199" i="21"/>
  <c r="T201" i="21"/>
  <c r="T203" i="21"/>
  <c r="T229" i="21"/>
  <c r="T274" i="21"/>
  <c r="T250" i="21"/>
  <c r="T269" i="21"/>
  <c r="T141" i="21"/>
  <c r="T253" i="21"/>
  <c r="T277" i="21"/>
  <c r="T300" i="21"/>
  <c r="T306" i="21"/>
  <c r="S250" i="21"/>
  <c r="S269" i="21"/>
  <c r="T276" i="21"/>
  <c r="T287" i="21"/>
  <c r="S297" i="21"/>
  <c r="T297" i="21" s="1"/>
  <c r="T321" i="21"/>
  <c r="S334" i="21"/>
  <c r="T334" i="21" s="1"/>
  <c r="T343" i="21"/>
  <c r="T379" i="21"/>
  <c r="T383" i="21"/>
  <c r="T387" i="21"/>
  <c r="S245" i="21"/>
  <c r="T245" i="21" s="1"/>
  <c r="T275" i="21"/>
  <c r="S312" i="21"/>
  <c r="T312" i="21" s="1"/>
  <c r="S318" i="21"/>
  <c r="T318" i="21" s="1"/>
  <c r="S340" i="21"/>
  <c r="T340" i="21" s="1"/>
  <c r="T264" i="21"/>
  <c r="T280" i="21"/>
  <c r="T302" i="21"/>
  <c r="T308" i="21"/>
  <c r="T314" i="21"/>
  <c r="T279" i="21"/>
  <c r="T292" i="21"/>
  <c r="S299" i="21"/>
  <c r="T299" i="21" s="1"/>
  <c r="S305" i="21"/>
  <c r="T305" i="21" s="1"/>
  <c r="T378" i="21"/>
  <c r="T335" i="21"/>
  <c r="T255" i="21"/>
  <c r="T266" i="21"/>
  <c r="S270" i="21"/>
  <c r="T270" i="21" s="1"/>
  <c r="T285" i="21"/>
  <c r="T313" i="21"/>
  <c r="S326" i="21"/>
  <c r="T326" i="21" s="1"/>
  <c r="S332" i="21"/>
  <c r="T332" i="21" s="1"/>
  <c r="S348" i="21"/>
  <c r="T348" i="21" s="1"/>
  <c r="S356" i="21"/>
  <c r="T356" i="21" s="1"/>
  <c r="S364" i="21"/>
  <c r="T364" i="21" s="1"/>
  <c r="F28" i="5"/>
  <c r="G26" i="5"/>
  <c r="Q24" i="5"/>
  <c r="B24" i="5"/>
  <c r="C22" i="5"/>
  <c r="C21" i="5"/>
  <c r="C23" i="5" s="1"/>
  <c r="M16" i="5"/>
  <c r="M15" i="5"/>
  <c r="G12" i="5"/>
  <c r="G11" i="5"/>
  <c r="F13" i="5" s="1"/>
  <c r="O2" i="5"/>
  <c r="Q25" i="5" s="1"/>
  <c r="P34" i="5" l="1"/>
  <c r="Q26" i="5"/>
  <c r="P35" i="5" s="1"/>
  <c r="O3" i="5"/>
  <c r="O36" i="5"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旭化成グループ</author>
  </authors>
  <commentList>
    <comment ref="B411" authorId="0" shapeId="0" xr:uid="{090D1A87-B581-40E2-B781-D235EC183614}">
      <text>
        <r>
          <rPr>
            <b/>
            <sz val="9"/>
            <color indexed="81"/>
            <rFont val="MS P ゴシック"/>
            <family val="3"/>
            <charset val="128"/>
          </rPr>
          <t>吉本:</t>
        </r>
        <r>
          <rPr>
            <sz val="9"/>
            <color indexed="81"/>
            <rFont val="MS P ゴシック"/>
            <family val="3"/>
            <charset val="128"/>
          </rPr>
          <t xml:space="preserve">
インド品DES</t>
        </r>
      </text>
    </comment>
  </commentList>
</comments>
</file>

<file path=xl/sharedStrings.xml><?xml version="1.0" encoding="utf-8"?>
<sst xmlns="http://schemas.openxmlformats.org/spreadsheetml/2006/main" count="2399" uniqueCount="426">
  <si>
    <t>コメント</t>
    <phoneticPr fontId="7"/>
  </si>
  <si>
    <t>対応</t>
    <rPh sb="0" eb="2">
      <t>タイオウ</t>
    </rPh>
    <phoneticPr fontId="7"/>
  </si>
  <si>
    <t>原因（推定）</t>
    <rPh sb="0" eb="2">
      <t>ゲンイン</t>
    </rPh>
    <rPh sb="3" eb="5">
      <t>スイテイ</t>
    </rPh>
    <phoneticPr fontId="7"/>
  </si>
  <si>
    <t>発見者</t>
    <rPh sb="0" eb="3">
      <t>ハッケンシャ</t>
    </rPh>
    <phoneticPr fontId="7"/>
  </si>
  <si>
    <t>工程</t>
    <rPh sb="0" eb="2">
      <t>コウテイ</t>
    </rPh>
    <phoneticPr fontId="7"/>
  </si>
  <si>
    <t>職長</t>
    <rPh sb="0" eb="2">
      <t>ショクチョウ</t>
    </rPh>
    <phoneticPr fontId="7"/>
  </si>
  <si>
    <t>係長</t>
    <rPh sb="0" eb="2">
      <t>カカリチョウ</t>
    </rPh>
    <phoneticPr fontId="7"/>
  </si>
  <si>
    <t>課長</t>
    <rPh sb="0" eb="2">
      <t>カチョウ</t>
    </rPh>
    <phoneticPr fontId="7"/>
  </si>
  <si>
    <t>件名</t>
    <rPh sb="0" eb="2">
      <t>ケンメイ</t>
    </rPh>
    <phoneticPr fontId="7"/>
  </si>
  <si>
    <t>作成</t>
    <rPh sb="0" eb="2">
      <t>サクセイ</t>
    </rPh>
    <phoneticPr fontId="7"/>
  </si>
  <si>
    <t>許可</t>
    <rPh sb="0" eb="2">
      <t>キョカ</t>
    </rPh>
    <phoneticPr fontId="7"/>
  </si>
  <si>
    <t>確認</t>
    <rPh sb="0" eb="2">
      <t>カクニン</t>
    </rPh>
    <phoneticPr fontId="7"/>
  </si>
  <si>
    <t>旭化成ファインケム（株）</t>
    <rPh sb="0" eb="3">
      <t>アサヒカセイ</t>
    </rPh>
    <rPh sb="10" eb="11">
      <t>カブ</t>
    </rPh>
    <phoneticPr fontId="7"/>
  </si>
  <si>
    <t>異常処置報告書</t>
    <rPh sb="0" eb="2">
      <t>イジョウ</t>
    </rPh>
    <rPh sb="2" eb="4">
      <t>ショチ</t>
    </rPh>
    <rPh sb="4" eb="7">
      <t>ホウコクショ</t>
    </rPh>
    <phoneticPr fontId="7"/>
  </si>
  <si>
    <t>EBS</t>
    <phoneticPr fontId="6"/>
  </si>
  <si>
    <t>吉田　誠</t>
    <rPh sb="0" eb="2">
      <t>ヨシダ</t>
    </rPh>
    <rPh sb="3" eb="4">
      <t>マコト</t>
    </rPh>
    <phoneticPr fontId="6"/>
  </si>
  <si>
    <t>今回</t>
    <rPh sb="0" eb="2">
      <t>コンカイ</t>
    </rPh>
    <phoneticPr fontId="6"/>
  </si>
  <si>
    <t>丸善石油化学</t>
    <rPh sb="0" eb="2">
      <t>マルゼン</t>
    </rPh>
    <rPh sb="2" eb="3">
      <t>イシ</t>
    </rPh>
    <rPh sb="3" eb="4">
      <t>ユ</t>
    </rPh>
    <rPh sb="4" eb="6">
      <t>カガク</t>
    </rPh>
    <phoneticPr fontId="6"/>
  </si>
  <si>
    <t>濃縮時間</t>
    <rPh sb="0" eb="4">
      <t>ノウシュクジカン</t>
    </rPh>
    <phoneticPr fontId="6"/>
  </si>
  <si>
    <t>3.5Hr</t>
    <phoneticPr fontId="6"/>
  </si>
  <si>
    <t>通常と異なる点（比較）</t>
    <rPh sb="0" eb="2">
      <t>ツウジョウ</t>
    </rPh>
    <rPh sb="3" eb="4">
      <t>コト</t>
    </rPh>
    <rPh sb="6" eb="7">
      <t>テン</t>
    </rPh>
    <rPh sb="8" eb="10">
      <t>ヒカク</t>
    </rPh>
    <phoneticPr fontId="6"/>
  </si>
  <si>
    <t>（様式）AFC20220720</t>
    <rPh sb="1" eb="3">
      <t>ヨウシキ</t>
    </rPh>
    <phoneticPr fontId="7"/>
  </si>
  <si>
    <t>発生日時</t>
    <rPh sb="0" eb="2">
      <t>ハッセイ</t>
    </rPh>
    <rPh sb="2" eb="4">
      <t>ニチジ</t>
    </rPh>
    <phoneticPr fontId="7"/>
  </si>
  <si>
    <t>2022年　12月　29日　AM8：40～</t>
    <phoneticPr fontId="6"/>
  </si>
  <si>
    <t>応援者</t>
    <rPh sb="0" eb="3">
      <t>オウエンシャ</t>
    </rPh>
    <phoneticPr fontId="7"/>
  </si>
  <si>
    <t>津島　智則</t>
    <rPh sb="0" eb="2">
      <t>ツシマ</t>
    </rPh>
    <rPh sb="3" eb="5">
      <t>トモノリ</t>
    </rPh>
    <phoneticPr fontId="6"/>
  </si>
  <si>
    <t>異常内容</t>
    <rPh sb="0" eb="2">
      <t>イジョウ</t>
    </rPh>
    <rPh sb="2" eb="4">
      <t>ナイヨウ</t>
    </rPh>
    <phoneticPr fontId="7"/>
  </si>
  <si>
    <r>
      <rPr>
        <b/>
        <u/>
        <sz val="11"/>
        <color rgb="FFFF0000"/>
        <rFont val="Meiryo UI"/>
        <family val="3"/>
        <charset val="128"/>
      </rPr>
      <t>要因①原料仕込み</t>
    </r>
    <r>
      <rPr>
        <sz val="11"/>
        <color theme="1"/>
        <rFont val="Meiryo UI"/>
        <family val="3"/>
        <charset val="128"/>
      </rPr>
      <t xml:space="preserve">
TBA　600KG＝DES　499KG</t>
    </r>
    <r>
      <rPr>
        <sz val="11"/>
        <color rgb="FFFF0000"/>
        <rFont val="Meiryo UI"/>
        <family val="3"/>
        <charset val="128"/>
      </rPr>
      <t>（インド品に変更）＊疑わしい</t>
    </r>
    <r>
      <rPr>
        <sz val="11"/>
        <color theme="1"/>
        <rFont val="Meiryo UI"/>
        <family val="3"/>
        <charset val="128"/>
      </rPr>
      <t xml:space="preserve">
流量計にて確認（TBA600KG±10　DES499KG±8）
</t>
    </r>
    <r>
      <rPr>
        <b/>
        <u/>
        <sz val="11"/>
        <color theme="1"/>
        <rFont val="Meiryo UI"/>
        <family val="3"/>
        <charset val="128"/>
      </rPr>
      <t>要因②滴下反応</t>
    </r>
    <r>
      <rPr>
        <sz val="11"/>
        <color theme="1"/>
        <rFont val="Meiryo UI"/>
        <family val="3"/>
        <charset val="128"/>
      </rPr>
      <t xml:space="preserve">
内温　87℃～84.3℃（管理基準値内80℃±20）＊範囲内
</t>
    </r>
    <r>
      <rPr>
        <b/>
        <u/>
        <sz val="11"/>
        <color theme="1"/>
        <rFont val="Meiryo UI"/>
        <family val="3"/>
        <charset val="128"/>
      </rPr>
      <t>要因③熟成工程</t>
    </r>
    <r>
      <rPr>
        <sz val="11"/>
        <color theme="1"/>
        <rFont val="Meiryo UI"/>
        <family val="3"/>
        <charset val="128"/>
      </rPr>
      <t xml:space="preserve">
内温　109.2℃～101.6℃（管理基準値内110℃±10）＊範囲内
</t>
    </r>
    <r>
      <rPr>
        <b/>
        <u/>
        <sz val="11"/>
        <color theme="1"/>
        <rFont val="Meiryo UI"/>
        <family val="3"/>
        <charset val="128"/>
      </rPr>
      <t>要因④EBOH仕込み</t>
    </r>
    <r>
      <rPr>
        <sz val="11"/>
        <color theme="1"/>
        <rFont val="Meiryo UI"/>
        <family val="3"/>
        <charset val="128"/>
      </rPr>
      <t xml:space="preserve">
350L+40L（管理基準値内　350L±100）＊範囲内
</t>
    </r>
    <r>
      <rPr>
        <b/>
        <u/>
        <sz val="11"/>
        <color theme="1"/>
        <rFont val="Meiryo UI"/>
        <family val="3"/>
        <charset val="128"/>
      </rPr>
      <t>要因⑤濃縮前PH</t>
    </r>
    <r>
      <rPr>
        <sz val="11"/>
        <color theme="1"/>
        <rFont val="Meiryo UI"/>
        <family val="3"/>
        <charset val="128"/>
      </rPr>
      <t xml:space="preserve">
13.4　（管理基準値内　12.5±1.5）＊範囲内
    ↓
</t>
    </r>
    <r>
      <rPr>
        <b/>
        <u/>
        <sz val="11"/>
        <color theme="1"/>
        <rFont val="Meiryo UI"/>
        <family val="3"/>
        <charset val="128"/>
      </rPr>
      <t>現象①濃縮時間（脱アミン）</t>
    </r>
    <r>
      <rPr>
        <sz val="11"/>
        <color theme="1"/>
        <rFont val="Meiryo UI"/>
        <family val="3"/>
        <charset val="128"/>
      </rPr>
      <t xml:space="preserve">
3時間30分（管理基準値内　3±0.5Hr）＊範囲上限まで延長対応（範囲内）
内温　54.0℃～50.4℃（管理基準値内　60℃±10）
</t>
    </r>
    <r>
      <rPr>
        <b/>
        <u/>
        <sz val="11"/>
        <color theme="1"/>
        <rFont val="Meiryo UI"/>
        <family val="3"/>
        <charset val="128"/>
      </rPr>
      <t>現象②脱色活性炭仕込み</t>
    </r>
    <r>
      <rPr>
        <sz val="11"/>
        <color theme="1"/>
        <rFont val="Meiryo UI"/>
        <family val="3"/>
        <charset val="128"/>
      </rPr>
      <t xml:space="preserve">
3KG+7KG（管理基準値内　5.0±5Kg）＊範囲上限まで投入（範囲内）
　　↓
以上のことから、基準値内で対応できたがDESがインド品に変更したことにより熟成の温度、濃縮完了時の澄明確認時、色度がこれまでの原料と違いが有ると推定する。</t>
    </r>
    <rPh sb="0" eb="2">
      <t>ヨウイン</t>
    </rPh>
    <rPh sb="38" eb="39">
      <t>ウタガ</t>
    </rPh>
    <rPh sb="75" eb="77">
      <t>ヨウイン</t>
    </rPh>
    <rPh sb="110" eb="112">
      <t>ハンイ</t>
    </rPh>
    <rPh sb="112" eb="113">
      <t>ナイ</t>
    </rPh>
    <rPh sb="114" eb="116">
      <t>ヨウイン</t>
    </rPh>
    <rPh sb="119" eb="121">
      <t>コウテイ</t>
    </rPh>
    <rPh sb="154" eb="156">
      <t>ハンイ</t>
    </rPh>
    <rPh sb="156" eb="157">
      <t>ナイ</t>
    </rPh>
    <rPh sb="158" eb="160">
      <t>ヨウイン</t>
    </rPh>
    <rPh sb="195" eb="197">
      <t>ハンイ</t>
    </rPh>
    <rPh sb="197" eb="198">
      <t>ナイ</t>
    </rPh>
    <rPh sb="199" eb="201">
      <t>ヨウイン</t>
    </rPh>
    <rPh sb="231" eb="233">
      <t>ハンイ</t>
    </rPh>
    <rPh sb="233" eb="234">
      <t>ナイ</t>
    </rPh>
    <rPh sb="242" eb="244">
      <t>ゲンショウ</t>
    </rPh>
    <rPh sb="279" eb="281">
      <t>ハンイ</t>
    </rPh>
    <rPh sb="281" eb="283">
      <t>ジョウゲン</t>
    </rPh>
    <rPh sb="285" eb="287">
      <t>エンチョウ</t>
    </rPh>
    <rPh sb="287" eb="289">
      <t>タイオウ</t>
    </rPh>
    <rPh sb="290" eb="292">
      <t>ハンイ</t>
    </rPh>
    <rPh sb="292" eb="293">
      <t>ナイ</t>
    </rPh>
    <rPh sb="325" eb="327">
      <t>ゲンショウ</t>
    </rPh>
    <rPh sb="361" eb="363">
      <t>ハンイ</t>
    </rPh>
    <rPh sb="363" eb="365">
      <t>ジョウゲン</t>
    </rPh>
    <rPh sb="367" eb="369">
      <t>トウニュウ</t>
    </rPh>
    <rPh sb="370" eb="372">
      <t>ハンイ</t>
    </rPh>
    <rPh sb="372" eb="373">
      <t>ナイ</t>
    </rPh>
    <rPh sb="379" eb="381">
      <t>イジョウ</t>
    </rPh>
    <rPh sb="387" eb="391">
      <t>キジュンチナイ</t>
    </rPh>
    <rPh sb="392" eb="394">
      <t>タイオウ</t>
    </rPh>
    <rPh sb="405" eb="406">
      <t>ヒン</t>
    </rPh>
    <rPh sb="407" eb="409">
      <t>ヘンコウ</t>
    </rPh>
    <rPh sb="416" eb="418">
      <t>ジュクセイ</t>
    </rPh>
    <rPh sb="419" eb="421">
      <t>オンド</t>
    </rPh>
    <rPh sb="422" eb="427">
      <t>ノウシュクカンリョウジ</t>
    </rPh>
    <rPh sb="434" eb="436">
      <t>シキド</t>
    </rPh>
    <rPh sb="442" eb="444">
      <t>ゲンリョウ</t>
    </rPh>
    <rPh sb="445" eb="446">
      <t>チガ</t>
    </rPh>
    <rPh sb="448" eb="449">
      <t>ア</t>
    </rPh>
    <rPh sb="451" eb="453">
      <t>スイテイ</t>
    </rPh>
    <phoneticPr fontId="6"/>
  </si>
  <si>
    <t>熟成の温度範囲</t>
    <rPh sb="0" eb="2">
      <t>ジュクセイ</t>
    </rPh>
    <rPh sb="3" eb="5">
      <t>オンド</t>
    </rPh>
    <rPh sb="5" eb="7">
      <t>ハンイ</t>
    </rPh>
    <phoneticPr fontId="6"/>
  </si>
  <si>
    <t>ジャケット温度</t>
    <rPh sb="5" eb="7">
      <t>オンド</t>
    </rPh>
    <phoneticPr fontId="6"/>
  </si>
  <si>
    <t>H：110℃</t>
    <phoneticPr fontId="6"/>
  </si>
  <si>
    <t>L：100℃</t>
    <phoneticPr fontId="6"/>
  </si>
  <si>
    <t>※内温が100℃になると蒸気弁（自動弁）開になり</t>
    <rPh sb="1" eb="3">
      <t>ナイオン</t>
    </rPh>
    <rPh sb="12" eb="14">
      <t>ジョウキ</t>
    </rPh>
    <rPh sb="14" eb="15">
      <t>ベン</t>
    </rPh>
    <rPh sb="16" eb="18">
      <t>ジドウ</t>
    </rPh>
    <rPh sb="18" eb="19">
      <t>ベン</t>
    </rPh>
    <rPh sb="20" eb="21">
      <t>カイ</t>
    </rPh>
    <phoneticPr fontId="6"/>
  </si>
  <si>
    <t>　　101℃で蒸気弁閉。内温を100～105℃間を推移。</t>
    <rPh sb="7" eb="10">
      <t>ジョウキベン</t>
    </rPh>
    <rPh sb="10" eb="11">
      <t>ヘイ</t>
    </rPh>
    <rPh sb="12" eb="14">
      <t>ナイオン</t>
    </rPh>
    <rPh sb="23" eb="24">
      <t>カン</t>
    </rPh>
    <rPh sb="25" eb="27">
      <t>スイイ</t>
    </rPh>
    <phoneticPr fontId="6"/>
  </si>
  <si>
    <t>工程</t>
    <rPh sb="0" eb="2">
      <t>コウテイ</t>
    </rPh>
    <phoneticPr fontId="6"/>
  </si>
  <si>
    <t>TBA仕込み</t>
    <rPh sb="3" eb="5">
      <t>シコ</t>
    </rPh>
    <phoneticPr fontId="6"/>
  </si>
  <si>
    <t>DES仕込み</t>
    <rPh sb="3" eb="5">
      <t>シコ</t>
    </rPh>
    <phoneticPr fontId="6"/>
  </si>
  <si>
    <t>昇温温度</t>
    <rPh sb="0" eb="2">
      <t>ショウオン</t>
    </rPh>
    <rPh sb="2" eb="4">
      <t>オンド</t>
    </rPh>
    <phoneticPr fontId="6"/>
  </si>
  <si>
    <t>滴下温度</t>
    <rPh sb="0" eb="2">
      <t>テキカ</t>
    </rPh>
    <rPh sb="2" eb="4">
      <t>オンド</t>
    </rPh>
    <phoneticPr fontId="6"/>
  </si>
  <si>
    <t>熟成温度</t>
    <rPh sb="0" eb="4">
      <t>ジュクセイオンド</t>
    </rPh>
    <phoneticPr fontId="6"/>
  </si>
  <si>
    <t>熟成後PH</t>
    <rPh sb="0" eb="3">
      <t>ジュクセイゴ</t>
    </rPh>
    <phoneticPr fontId="6"/>
  </si>
  <si>
    <t>澄明確認</t>
    <rPh sb="0" eb="2">
      <t>チョウメイ</t>
    </rPh>
    <rPh sb="2" eb="4">
      <t>カクニン</t>
    </rPh>
    <phoneticPr fontId="6"/>
  </si>
  <si>
    <t>濃縮後PH</t>
    <rPh sb="0" eb="2">
      <t>ノウシュク</t>
    </rPh>
    <rPh sb="2" eb="3">
      <t>ゴ</t>
    </rPh>
    <phoneticPr fontId="6"/>
  </si>
  <si>
    <t>脱色活性炭仕込み</t>
    <rPh sb="0" eb="2">
      <t>ダッショク</t>
    </rPh>
    <rPh sb="2" eb="5">
      <t>カッセイタン</t>
    </rPh>
    <rPh sb="5" eb="7">
      <t>シコ</t>
    </rPh>
    <phoneticPr fontId="6"/>
  </si>
  <si>
    <t>中心値</t>
    <rPh sb="0" eb="3">
      <t>チュウシンチ</t>
    </rPh>
    <phoneticPr fontId="6"/>
  </si>
  <si>
    <t>管理基準値</t>
    <rPh sb="0" eb="5">
      <t>カンリキジュンチ</t>
    </rPh>
    <phoneticPr fontId="6"/>
  </si>
  <si>
    <t>600Kg</t>
    <phoneticPr fontId="6"/>
  </si>
  <si>
    <t>600Kg±10Kg</t>
    <phoneticPr fontId="6"/>
  </si>
  <si>
    <t>備考</t>
    <rPh sb="0" eb="2">
      <t>ビコウ</t>
    </rPh>
    <phoneticPr fontId="6"/>
  </si>
  <si>
    <t>カウント流量計仕込み　　差異無し</t>
    <rPh sb="4" eb="7">
      <t>リュウリョウケイ</t>
    </rPh>
    <rPh sb="7" eb="9">
      <t>シコ</t>
    </rPh>
    <rPh sb="12" eb="14">
      <t>サイ</t>
    </rPh>
    <rPh sb="14" eb="15">
      <t>ナ</t>
    </rPh>
    <phoneticPr fontId="6"/>
  </si>
  <si>
    <t>499Kg</t>
    <phoneticPr fontId="6"/>
  </si>
  <si>
    <t>499±8Kg</t>
    <phoneticPr fontId="6"/>
  </si>
  <si>
    <t>インド品+丸善石油化学</t>
    <rPh sb="3" eb="4">
      <t>ヒン</t>
    </rPh>
    <rPh sb="5" eb="9">
      <t>マルゼンセキユ</t>
    </rPh>
    <rPh sb="9" eb="11">
      <t>カガク</t>
    </rPh>
    <phoneticPr fontId="6"/>
  </si>
  <si>
    <r>
      <t>87±1.5</t>
    </r>
    <r>
      <rPr>
        <sz val="11"/>
        <color theme="1"/>
        <rFont val="Segoe UI Symbol"/>
        <family val="3"/>
      </rPr>
      <t>℃</t>
    </r>
    <phoneticPr fontId="6"/>
  </si>
  <si>
    <t>87.0℃</t>
    <phoneticPr fontId="6"/>
  </si>
  <si>
    <t>87℃到達で滴下開始アラーム発報</t>
    <rPh sb="3" eb="5">
      <t>トウタツ</t>
    </rPh>
    <rPh sb="6" eb="8">
      <t>テキカ</t>
    </rPh>
    <rPh sb="8" eb="10">
      <t>カイシ</t>
    </rPh>
    <rPh sb="14" eb="16">
      <t>ハッポウ</t>
    </rPh>
    <phoneticPr fontId="6"/>
  </si>
  <si>
    <t>80.0℃</t>
    <phoneticPr fontId="6"/>
  </si>
  <si>
    <t>80±20℃</t>
    <phoneticPr fontId="6"/>
  </si>
  <si>
    <t>87.0～84.3℃</t>
    <phoneticPr fontId="6"/>
  </si>
  <si>
    <t>87.０～95.0℃</t>
    <phoneticPr fontId="6"/>
  </si>
  <si>
    <t>滴下終了時の温度上下の幅あり。特に異常ではない</t>
    <rPh sb="0" eb="2">
      <t>テキカ</t>
    </rPh>
    <rPh sb="2" eb="5">
      <t>シュウリョウジ</t>
    </rPh>
    <rPh sb="6" eb="8">
      <t>オンド</t>
    </rPh>
    <rPh sb="8" eb="10">
      <t>ジョウゲ</t>
    </rPh>
    <rPh sb="11" eb="12">
      <t>ハバ</t>
    </rPh>
    <rPh sb="15" eb="16">
      <t>トク</t>
    </rPh>
    <rPh sb="17" eb="19">
      <t>イジョウ</t>
    </rPh>
    <phoneticPr fontId="6"/>
  </si>
  <si>
    <t>澄明</t>
    <rPh sb="0" eb="2">
      <t>チョウメイ</t>
    </rPh>
    <phoneticPr fontId="6"/>
  </si>
  <si>
    <t>澄明</t>
    <phoneticPr fontId="6"/>
  </si>
  <si>
    <t>-</t>
    <phoneticPr fontId="6"/>
  </si>
  <si>
    <t>澄明（若干、着色感あり）</t>
    <phoneticPr fontId="6"/>
  </si>
  <si>
    <t>※澄明確認時、2名で確認したが通常より黄色の着色感あり。</t>
    <rPh sb="1" eb="3">
      <t>チョウメイ</t>
    </rPh>
    <rPh sb="3" eb="5">
      <t>カクニン</t>
    </rPh>
    <rPh sb="5" eb="6">
      <t>ジ</t>
    </rPh>
    <rPh sb="8" eb="9">
      <t>メイ</t>
    </rPh>
    <rPh sb="10" eb="12">
      <t>カクニン</t>
    </rPh>
    <rPh sb="15" eb="17">
      <t>ツウジョウ</t>
    </rPh>
    <rPh sb="19" eb="21">
      <t>キイロ</t>
    </rPh>
    <rPh sb="22" eb="24">
      <t>チャクショク</t>
    </rPh>
    <rPh sb="24" eb="25">
      <t>カン</t>
    </rPh>
    <phoneticPr fontId="6"/>
  </si>
  <si>
    <t>110℃</t>
    <phoneticPr fontId="6"/>
  </si>
  <si>
    <t>110±10℃</t>
    <phoneticPr fontId="6"/>
  </si>
  <si>
    <t>109.2～101.6℃</t>
    <phoneticPr fontId="6"/>
  </si>
  <si>
    <t>107.2℃～105.0℃</t>
    <phoneticPr fontId="6"/>
  </si>
  <si>
    <t>前B</t>
    <rPh sb="0" eb="1">
      <t>マエ</t>
    </rPh>
    <phoneticPr fontId="6"/>
  </si>
  <si>
    <t>ー</t>
    <phoneticPr fontId="6"/>
  </si>
  <si>
    <t>熟成温度は管理内だが、内温の動きが通常と違う。　　上記、温度チャート参照</t>
    <rPh sb="0" eb="4">
      <t>ジュクセイオンド</t>
    </rPh>
    <rPh sb="5" eb="8">
      <t>カンリナイ</t>
    </rPh>
    <rPh sb="11" eb="13">
      <t>ナイオン</t>
    </rPh>
    <rPh sb="14" eb="15">
      <t>ウゴ</t>
    </rPh>
    <rPh sb="17" eb="19">
      <t>ツウジョウ</t>
    </rPh>
    <rPh sb="20" eb="21">
      <t>チガ</t>
    </rPh>
    <rPh sb="25" eb="27">
      <t>ジョウキ</t>
    </rPh>
    <rPh sb="28" eb="30">
      <t>オンド</t>
    </rPh>
    <rPh sb="34" eb="36">
      <t>サンショウ</t>
    </rPh>
    <phoneticPr fontId="6"/>
  </si>
  <si>
    <t>8.1±0.2</t>
    <phoneticPr fontId="6"/>
  </si>
  <si>
    <t>特に熟成後PH異常なし</t>
    <rPh sb="0" eb="1">
      <t>トク</t>
    </rPh>
    <rPh sb="2" eb="5">
      <t>ジュクセイゴ</t>
    </rPh>
    <rPh sb="7" eb="9">
      <t>イジョウ</t>
    </rPh>
    <phoneticPr fontId="6"/>
  </si>
  <si>
    <t>３Hr</t>
    <phoneticPr fontId="6"/>
  </si>
  <si>
    <t>３±0.5Hr</t>
    <phoneticPr fontId="6"/>
  </si>
  <si>
    <t>通常３Hrで濃縮液濁りがなくなるが、今回は３Hrでまだ濁りあり。</t>
    <rPh sb="0" eb="2">
      <t>ツウジョウ</t>
    </rPh>
    <rPh sb="6" eb="9">
      <t>ノウシュクエキ</t>
    </rPh>
    <rPh sb="9" eb="10">
      <t>ニゴ</t>
    </rPh>
    <rPh sb="18" eb="20">
      <t>コンカイ</t>
    </rPh>
    <rPh sb="27" eb="28">
      <t>ニゴ</t>
    </rPh>
    <phoneticPr fontId="6"/>
  </si>
  <si>
    <t>12.5±1.5</t>
    <phoneticPr fontId="6"/>
  </si>
  <si>
    <t>OH追加でPH:13.2及び濁り無しで濃縮完了</t>
    <rPh sb="2" eb="4">
      <t>ツイカ</t>
    </rPh>
    <rPh sb="12" eb="13">
      <t>オヨ</t>
    </rPh>
    <rPh sb="14" eb="15">
      <t>ニゴ</t>
    </rPh>
    <rPh sb="16" eb="17">
      <t>ナ</t>
    </rPh>
    <rPh sb="19" eb="21">
      <t>ノウシュク</t>
    </rPh>
    <rPh sb="21" eb="23">
      <t>カンリョウ</t>
    </rPh>
    <phoneticPr fontId="6"/>
  </si>
  <si>
    <t>5.0Kg</t>
    <phoneticPr fontId="6"/>
  </si>
  <si>
    <t>5.0±5.0Kg</t>
    <phoneticPr fontId="6"/>
  </si>
  <si>
    <t>３Kg</t>
    <phoneticPr fontId="6"/>
  </si>
  <si>
    <t>今回、脱色時、活性炭３Kg投入で色度：50以上の感じの為、追加で７Kg仕込み実施。管理基準値まで</t>
    <rPh sb="0" eb="2">
      <t>コンカイ</t>
    </rPh>
    <rPh sb="3" eb="5">
      <t>ダッショク</t>
    </rPh>
    <rPh sb="5" eb="6">
      <t>ジ</t>
    </rPh>
    <rPh sb="7" eb="10">
      <t>カッセイタン</t>
    </rPh>
    <rPh sb="13" eb="15">
      <t>トウニュウ</t>
    </rPh>
    <rPh sb="16" eb="18">
      <t>シキド</t>
    </rPh>
    <rPh sb="21" eb="23">
      <t>イジョウ</t>
    </rPh>
    <rPh sb="24" eb="25">
      <t>カン</t>
    </rPh>
    <rPh sb="27" eb="28">
      <t>タメ</t>
    </rPh>
    <rPh sb="29" eb="31">
      <t>ツイカ</t>
    </rPh>
    <rPh sb="35" eb="37">
      <t>シコ</t>
    </rPh>
    <rPh sb="38" eb="40">
      <t>ジッシ</t>
    </rPh>
    <rPh sb="41" eb="46">
      <t>カンリキジュンチ</t>
    </rPh>
    <phoneticPr fontId="6"/>
  </si>
  <si>
    <t>熟成時、温度のハンチング傾向があったが、滴下時・濃縮時の温度は振れずに安定していた為、温度計不良の懸念は無いと推測できる。</t>
    <rPh sb="0" eb="3">
      <t>ジュクセイジ</t>
    </rPh>
    <rPh sb="4" eb="6">
      <t>オンド</t>
    </rPh>
    <rPh sb="12" eb="14">
      <t>ケイコウ</t>
    </rPh>
    <rPh sb="20" eb="22">
      <t>テキカ</t>
    </rPh>
    <rPh sb="22" eb="23">
      <t>ジ</t>
    </rPh>
    <rPh sb="24" eb="27">
      <t>ノウシュクジ</t>
    </rPh>
    <rPh sb="28" eb="30">
      <t>オンド</t>
    </rPh>
    <rPh sb="31" eb="32">
      <t>フ</t>
    </rPh>
    <rPh sb="35" eb="37">
      <t>アンテイ</t>
    </rPh>
    <rPh sb="41" eb="42">
      <t>タメ</t>
    </rPh>
    <rPh sb="43" eb="46">
      <t>オンドケイ</t>
    </rPh>
    <rPh sb="46" eb="48">
      <t>フリョウ</t>
    </rPh>
    <rPh sb="49" eb="51">
      <t>ケネン</t>
    </rPh>
    <rPh sb="52" eb="53">
      <t>ナ</t>
    </rPh>
    <rPh sb="55" eb="57">
      <t>スイソク</t>
    </rPh>
    <phoneticPr fontId="6"/>
  </si>
  <si>
    <t>H：101℃</t>
    <phoneticPr fontId="6"/>
  </si>
  <si>
    <t>熟成の温度制御設定</t>
    <rPh sb="0" eb="2">
      <t>ジュクセイ</t>
    </rPh>
    <rPh sb="3" eb="5">
      <t>オンド</t>
    </rPh>
    <rPh sb="5" eb="7">
      <t>セイギョ</t>
    </rPh>
    <rPh sb="7" eb="9">
      <t>セッテイ</t>
    </rPh>
    <phoneticPr fontId="6"/>
  </si>
  <si>
    <t>※内温管理温度：100～110℃</t>
    <rPh sb="1" eb="3">
      <t>ナイオン</t>
    </rPh>
    <rPh sb="3" eb="5">
      <t>カンリ</t>
    </rPh>
    <rPh sb="5" eb="7">
      <t>オンド</t>
    </rPh>
    <phoneticPr fontId="6"/>
  </si>
  <si>
    <t>EBOH</t>
    <phoneticPr fontId="24"/>
  </si>
  <si>
    <t>TBA</t>
    <phoneticPr fontId="24"/>
  </si>
  <si>
    <t>DES</t>
    <phoneticPr fontId="24"/>
  </si>
  <si>
    <t>水</t>
    <rPh sb="0" eb="1">
      <t>ミズ</t>
    </rPh>
    <phoneticPr fontId="24"/>
  </si>
  <si>
    <t>仕込み</t>
    <rPh sb="0" eb="2">
      <t>シコ</t>
    </rPh>
    <phoneticPr fontId="24"/>
  </si>
  <si>
    <r>
      <t>滴</t>
    </r>
    <r>
      <rPr>
        <sz val="12"/>
        <rFont val="Arial"/>
        <family val="2"/>
      </rPr>
      <t xml:space="preserve"> </t>
    </r>
    <r>
      <rPr>
        <sz val="12"/>
        <rFont val="ＭＳ Ｐゴシック"/>
        <family val="3"/>
        <charset val="128"/>
      </rPr>
      <t>下</t>
    </r>
    <rPh sb="0" eb="1">
      <t>シズク</t>
    </rPh>
    <rPh sb="2" eb="3">
      <t>シタ</t>
    </rPh>
    <phoneticPr fontId="24"/>
  </si>
  <si>
    <r>
      <t>反</t>
    </r>
    <r>
      <rPr>
        <sz val="12"/>
        <rFont val="Arial"/>
        <family val="2"/>
      </rPr>
      <t xml:space="preserve"> </t>
    </r>
    <r>
      <rPr>
        <sz val="12"/>
        <rFont val="ＭＳ Ｐゴシック"/>
        <family val="3"/>
        <charset val="128"/>
      </rPr>
      <t>応</t>
    </r>
    <rPh sb="0" eb="1">
      <t>ハン</t>
    </rPh>
    <rPh sb="2" eb="3">
      <t>オウ</t>
    </rPh>
    <phoneticPr fontId="24"/>
  </si>
  <si>
    <r>
      <t>調</t>
    </r>
    <r>
      <rPr>
        <sz val="12"/>
        <rFont val="Arial"/>
        <family val="2"/>
      </rPr>
      <t xml:space="preserve"> </t>
    </r>
    <r>
      <rPr>
        <sz val="12"/>
        <rFont val="ＭＳ Ｐゴシック"/>
        <family val="3"/>
        <charset val="128"/>
      </rPr>
      <t>整</t>
    </r>
    <rPh sb="0" eb="1">
      <t>チョウ</t>
    </rPh>
    <rPh sb="2" eb="3">
      <t>タダシ</t>
    </rPh>
    <phoneticPr fontId="24"/>
  </si>
  <si>
    <t>調合液</t>
    <rPh sb="0" eb="2">
      <t>チョウゴウ</t>
    </rPh>
    <rPh sb="2" eb="3">
      <t>エキ</t>
    </rPh>
    <phoneticPr fontId="24"/>
  </si>
  <si>
    <r>
      <t>排</t>
    </r>
    <r>
      <rPr>
        <sz val="10"/>
        <rFont val="Arial"/>
        <family val="2"/>
      </rPr>
      <t xml:space="preserve"> </t>
    </r>
    <r>
      <rPr>
        <sz val="10"/>
        <rFont val="ＭＳ Ｐゴシック"/>
        <family val="3"/>
        <charset val="128"/>
      </rPr>
      <t>ガ</t>
    </r>
    <r>
      <rPr>
        <sz val="10"/>
        <rFont val="Arial"/>
        <family val="2"/>
      </rPr>
      <t xml:space="preserve"> </t>
    </r>
    <r>
      <rPr>
        <sz val="10"/>
        <rFont val="ＭＳ Ｐゴシック"/>
        <family val="3"/>
        <charset val="128"/>
      </rPr>
      <t>ス</t>
    </r>
    <rPh sb="0" eb="1">
      <t>ハイ</t>
    </rPh>
    <phoneticPr fontId="24"/>
  </si>
  <si>
    <r>
      <t>50%-</t>
    </r>
    <r>
      <rPr>
        <sz val="10"/>
        <rFont val="ＭＳ Ｐゴシック"/>
        <family val="3"/>
        <charset val="128"/>
      </rPr>
      <t>硫酸</t>
    </r>
    <rPh sb="4" eb="6">
      <t>リュウサン</t>
    </rPh>
    <phoneticPr fontId="24"/>
  </si>
  <si>
    <t>活性炭</t>
    <rPh sb="0" eb="3">
      <t>カッセイタン</t>
    </rPh>
    <phoneticPr fontId="24"/>
  </si>
  <si>
    <t>硫酸</t>
    <rPh sb="0" eb="2">
      <t>リュウサン</t>
    </rPh>
    <phoneticPr fontId="24"/>
  </si>
  <si>
    <t>ドレン水</t>
    <rPh sb="3" eb="4">
      <t>スイ</t>
    </rPh>
    <phoneticPr fontId="24"/>
  </si>
  <si>
    <t>EBS</t>
    <phoneticPr fontId="24"/>
  </si>
  <si>
    <t>脱色･濾過</t>
    <rPh sb="0" eb="1">
      <t>ダツ</t>
    </rPh>
    <rPh sb="1" eb="2">
      <t>イロ</t>
    </rPh>
    <rPh sb="3" eb="5">
      <t>ロカ</t>
    </rPh>
    <phoneticPr fontId="24"/>
  </si>
  <si>
    <t>水仕込み</t>
    <rPh sb="0" eb="1">
      <t>ミズ</t>
    </rPh>
    <rPh sb="1" eb="3">
      <t>シコ</t>
    </rPh>
    <phoneticPr fontId="24"/>
  </si>
  <si>
    <r>
      <t>pH</t>
    </r>
    <r>
      <rPr>
        <sz val="12"/>
        <rFont val="ＭＳ Ｐゴシック"/>
        <family val="3"/>
        <charset val="128"/>
      </rPr>
      <t>調整</t>
    </r>
    <rPh sb="2" eb="4">
      <t>チョウセイ</t>
    </rPh>
    <phoneticPr fontId="24"/>
  </si>
  <si>
    <t>脱アミン</t>
    <rPh sb="0" eb="1">
      <t>ダツ</t>
    </rPh>
    <phoneticPr fontId="24"/>
  </si>
  <si>
    <r>
      <t>EBOH-</t>
    </r>
    <r>
      <rPr>
        <sz val="10"/>
        <rFont val="ＭＳ Ｐゴシック"/>
        <family val="3"/>
        <charset val="128"/>
      </rPr>
      <t>硫酸</t>
    </r>
    <rPh sb="5" eb="7">
      <t>リュウサン</t>
    </rPh>
    <phoneticPr fontId="24"/>
  </si>
  <si>
    <r>
      <t>留</t>
    </r>
    <r>
      <rPr>
        <sz val="10"/>
        <rFont val="Arial"/>
        <family val="2"/>
      </rPr>
      <t xml:space="preserve"> </t>
    </r>
    <r>
      <rPr>
        <sz val="10"/>
        <rFont val="ＭＳ Ｐゴシック"/>
        <family val="3"/>
        <charset val="128"/>
      </rPr>
      <t>去</t>
    </r>
    <r>
      <rPr>
        <sz val="10"/>
        <rFont val="Arial"/>
        <family val="2"/>
      </rPr>
      <t xml:space="preserve"> </t>
    </r>
    <r>
      <rPr>
        <sz val="10"/>
        <rFont val="ＭＳ Ｐゴシック"/>
        <family val="3"/>
        <charset val="128"/>
      </rPr>
      <t>液</t>
    </r>
    <rPh sb="0" eb="1">
      <t>リュウ</t>
    </rPh>
    <rPh sb="2" eb="3">
      <t>キョ</t>
    </rPh>
    <rPh sb="4" eb="5">
      <t>エキ</t>
    </rPh>
    <phoneticPr fontId="24"/>
  </si>
  <si>
    <r>
      <t>EBS</t>
    </r>
    <r>
      <rPr>
        <sz val="10"/>
        <rFont val="ｺﾞｼｯｸ"/>
        <family val="3"/>
        <charset val="128"/>
      </rPr>
      <t>含量</t>
    </r>
    <phoneticPr fontId="24"/>
  </si>
  <si>
    <r>
      <t>産廃</t>
    </r>
    <r>
      <rPr>
        <sz val="10"/>
        <rFont val="Arial"/>
        <family val="2"/>
      </rPr>
      <t>(</t>
    </r>
    <r>
      <rPr>
        <sz val="10"/>
        <rFont val="ｺﾞｼｯｸ"/>
        <family val="3"/>
        <charset val="128"/>
      </rPr>
      <t>廃活性炭</t>
    </r>
    <r>
      <rPr>
        <sz val="10"/>
        <rFont val="Arial"/>
        <family val="2"/>
      </rPr>
      <t>)</t>
    </r>
    <rPh sb="0" eb="2">
      <t>サンパイ</t>
    </rPh>
    <phoneticPr fontId="24"/>
  </si>
  <si>
    <t>エタノール</t>
    <phoneticPr fontId="24"/>
  </si>
  <si>
    <r>
      <t>産廃</t>
    </r>
    <r>
      <rPr>
        <sz val="10"/>
        <rFont val="Arial"/>
        <family val="2"/>
      </rPr>
      <t>(</t>
    </r>
    <r>
      <rPr>
        <sz val="10"/>
        <rFont val="ＭＳ Ｐゴシック"/>
        <family val="3"/>
        <charset val="128"/>
      </rPr>
      <t>回収</t>
    </r>
    <r>
      <rPr>
        <sz val="10"/>
        <rFont val="Arial"/>
        <family val="2"/>
      </rPr>
      <t>TBA)</t>
    </r>
    <rPh sb="0" eb="2">
      <t>サンパイ</t>
    </rPh>
    <rPh sb="3" eb="5">
      <t>カイシュウ</t>
    </rPh>
    <phoneticPr fontId="24"/>
  </si>
  <si>
    <r>
      <t>分</t>
    </r>
    <r>
      <rPr>
        <sz val="12"/>
        <rFont val="Arial"/>
        <family val="2"/>
      </rPr>
      <t xml:space="preserve"> </t>
    </r>
    <r>
      <rPr>
        <sz val="12"/>
        <rFont val="ＭＳ Ｐゴシック"/>
        <family val="3"/>
        <charset val="128"/>
      </rPr>
      <t>離</t>
    </r>
    <rPh sb="0" eb="1">
      <t>ブン</t>
    </rPh>
    <rPh sb="2" eb="3">
      <t>ハナレ</t>
    </rPh>
    <phoneticPr fontId="24"/>
  </si>
  <si>
    <r>
      <t>排</t>
    </r>
    <r>
      <rPr>
        <sz val="10"/>
        <rFont val="Arial"/>
        <family val="2"/>
      </rPr>
      <t xml:space="preserve"> </t>
    </r>
    <r>
      <rPr>
        <sz val="10"/>
        <rFont val="ＭＳ Ｐゴシック"/>
        <family val="3"/>
        <charset val="128"/>
      </rPr>
      <t>水</t>
    </r>
    <rPh sb="0" eb="1">
      <t>ハイ</t>
    </rPh>
    <rPh sb="2" eb="3">
      <t>スイ</t>
    </rPh>
    <phoneticPr fontId="24"/>
  </si>
  <si>
    <t>化合物名</t>
    <rPh sb="0" eb="3">
      <t>カゴウブツ</t>
    </rPh>
    <rPh sb="3" eb="4">
      <t>メイ</t>
    </rPh>
    <phoneticPr fontId="27"/>
  </si>
  <si>
    <t>エチルトリブチルアンモニウムエチルサルフェート水溶液</t>
    <rPh sb="23" eb="26">
      <t>スイヨウエキ</t>
    </rPh>
    <phoneticPr fontId="27"/>
  </si>
  <si>
    <r>
      <t>用</t>
    </r>
    <r>
      <rPr>
        <sz val="12"/>
        <rFont val="Arial"/>
        <family val="2"/>
      </rPr>
      <t xml:space="preserve"> </t>
    </r>
    <r>
      <rPr>
        <sz val="12"/>
        <rFont val="ｺﾞｼｯｸ"/>
        <family val="3"/>
        <charset val="128"/>
      </rPr>
      <t>途</t>
    </r>
    <rPh sb="0" eb="3">
      <t>ヨウト</t>
    </rPh>
    <phoneticPr fontId="27"/>
  </si>
  <si>
    <r>
      <t>アジピン酸製造</t>
    </r>
    <r>
      <rPr>
        <sz val="12"/>
        <rFont val="Arial"/>
        <family val="2"/>
      </rPr>
      <t>(</t>
    </r>
    <r>
      <rPr>
        <sz val="12"/>
        <rFont val="ｺﾞｼｯｸ"/>
        <family val="3"/>
        <charset val="128"/>
      </rPr>
      <t>電解反応</t>
    </r>
    <r>
      <rPr>
        <sz val="12"/>
        <rFont val="Arial"/>
        <family val="2"/>
      </rPr>
      <t>)</t>
    </r>
    <r>
      <rPr>
        <sz val="12"/>
        <rFont val="ｺﾞｼｯｸ"/>
        <family val="3"/>
        <charset val="128"/>
      </rPr>
      <t>の触媒</t>
    </r>
    <rPh sb="4" eb="5">
      <t>サン</t>
    </rPh>
    <rPh sb="5" eb="7">
      <t>セイゾウ</t>
    </rPh>
    <rPh sb="8" eb="9">
      <t>デンキ</t>
    </rPh>
    <rPh sb="9" eb="10">
      <t>ブンカイ</t>
    </rPh>
    <rPh sb="10" eb="12">
      <t>ハンノウ</t>
    </rPh>
    <rPh sb="14" eb="16">
      <t>ショクバイ</t>
    </rPh>
    <phoneticPr fontId="27"/>
  </si>
  <si>
    <r>
      <t>反</t>
    </r>
    <r>
      <rPr>
        <sz val="12"/>
        <rFont val="Arial"/>
        <family val="2"/>
      </rPr>
      <t xml:space="preserve"> </t>
    </r>
    <r>
      <rPr>
        <sz val="12"/>
        <rFont val="ｺﾞｼｯｸ"/>
        <family val="3"/>
        <charset val="128"/>
      </rPr>
      <t>応</t>
    </r>
    <rPh sb="0" eb="3">
      <t>ハンノウ</t>
    </rPh>
    <phoneticPr fontId="27"/>
  </si>
  <si>
    <r>
      <t>トリブチルアミン</t>
    </r>
    <r>
      <rPr>
        <sz val="12"/>
        <rFont val="Arial"/>
        <family val="2"/>
      </rPr>
      <t>(TBA)</t>
    </r>
    <phoneticPr fontId="27"/>
  </si>
  <si>
    <r>
      <t>ジエチル硫酸</t>
    </r>
    <r>
      <rPr>
        <sz val="12"/>
        <rFont val="Arial"/>
        <family val="2"/>
      </rPr>
      <t>(DES)</t>
    </r>
    <rPh sb="4" eb="6">
      <t>リュウサン</t>
    </rPh>
    <phoneticPr fontId="27"/>
  </si>
  <si>
    <t>EBS</t>
    <phoneticPr fontId="27"/>
  </si>
  <si>
    <t>脱アミン</t>
    <rPh sb="0" eb="1">
      <t>ダツ</t>
    </rPh>
    <phoneticPr fontId="27"/>
  </si>
  <si>
    <t>EBOH</t>
    <phoneticPr fontId="27"/>
  </si>
  <si>
    <t>エタノール</t>
    <phoneticPr fontId="27"/>
  </si>
  <si>
    <r>
      <t>pH</t>
    </r>
    <r>
      <rPr>
        <sz val="12"/>
        <rFont val="ＭＳ Ｐゴシック"/>
        <family val="3"/>
        <charset val="128"/>
      </rPr>
      <t>調整</t>
    </r>
    <rPh sb="2" eb="4">
      <t>チョウセイ</t>
    </rPh>
    <phoneticPr fontId="27"/>
  </si>
  <si>
    <t>硫 酸</t>
    <rPh sb="0" eb="1">
      <t>リュウ</t>
    </rPh>
    <rPh sb="2" eb="3">
      <t>サン</t>
    </rPh>
    <phoneticPr fontId="27"/>
  </si>
  <si>
    <r>
      <t>EBOH-</t>
    </r>
    <r>
      <rPr>
        <sz val="12"/>
        <rFont val="ＭＳ Ｐゴシック"/>
        <family val="3"/>
        <charset val="128"/>
      </rPr>
      <t>硫酸</t>
    </r>
    <rPh sb="5" eb="7">
      <t>リュウサン</t>
    </rPh>
    <phoneticPr fontId="27"/>
  </si>
  <si>
    <t>水</t>
    <rPh sb="0" eb="1">
      <t>ミズ</t>
    </rPh>
    <phoneticPr fontId="27"/>
  </si>
  <si>
    <r>
      <t>技</t>
    </r>
    <r>
      <rPr>
        <sz val="12"/>
        <rFont val="Arial"/>
        <family val="2"/>
      </rPr>
      <t xml:space="preserve"> </t>
    </r>
    <r>
      <rPr>
        <sz val="12"/>
        <rFont val="ｺﾞｼｯｸ"/>
        <family val="3"/>
        <charset val="128"/>
      </rPr>
      <t>術</t>
    </r>
    <rPh sb="0" eb="3">
      <t>ギジュツ</t>
    </rPh>
    <phoneticPr fontId="27"/>
  </si>
  <si>
    <t>脱アミン剤処理によるアミン系着色の防止</t>
    <rPh sb="0" eb="1">
      <t>ダツ</t>
    </rPh>
    <rPh sb="4" eb="5">
      <t>ザイ</t>
    </rPh>
    <rPh sb="5" eb="7">
      <t>ショリ</t>
    </rPh>
    <rPh sb="13" eb="14">
      <t>ケイ</t>
    </rPh>
    <rPh sb="14" eb="16">
      <t>チャクショク</t>
    </rPh>
    <rPh sb="17" eb="19">
      <t>ボウシ</t>
    </rPh>
    <phoneticPr fontId="27"/>
  </si>
  <si>
    <t>原単位</t>
    <rPh sb="0" eb="3">
      <t>ゲンタンイ</t>
    </rPh>
    <phoneticPr fontId="27"/>
  </si>
  <si>
    <t>実 績</t>
    <rPh sb="0" eb="3">
      <t>ジッセキ</t>
    </rPh>
    <phoneticPr fontId="27"/>
  </si>
  <si>
    <t>理 論</t>
    <rPh sb="0" eb="3">
      <t>リロン</t>
    </rPh>
    <phoneticPr fontId="27"/>
  </si>
  <si>
    <t>ジエチル硫酸</t>
    <rPh sb="4" eb="6">
      <t>リュウサン</t>
    </rPh>
    <phoneticPr fontId="27"/>
  </si>
  <si>
    <t>トリブチルアミン</t>
    <phoneticPr fontId="27"/>
  </si>
  <si>
    <t>-</t>
    <phoneticPr fontId="27"/>
  </si>
  <si>
    <t>活 性 炭</t>
    <phoneticPr fontId="27"/>
  </si>
  <si>
    <t>原単位 = 原料使用量 ÷ 製品得量</t>
    <rPh sb="0" eb="3">
      <t>ゲンタンイ</t>
    </rPh>
    <rPh sb="6" eb="8">
      <t>ゲンリョウ</t>
    </rPh>
    <rPh sb="8" eb="11">
      <t>シヨウリョウ</t>
    </rPh>
    <rPh sb="14" eb="16">
      <t>セイヒン</t>
    </rPh>
    <rPh sb="16" eb="18">
      <t>トクリョウ</t>
    </rPh>
    <phoneticPr fontId="27"/>
  </si>
  <si>
    <t>冷却</t>
    <rPh sb="0" eb="2">
      <t>レイキャク</t>
    </rPh>
    <phoneticPr fontId="24"/>
  </si>
  <si>
    <t>EBSブロックフロー</t>
    <phoneticPr fontId="36"/>
  </si>
  <si>
    <t>目次戻る</t>
    <rPh sb="0" eb="2">
      <t>モクジ</t>
    </rPh>
    <rPh sb="2" eb="3">
      <t>モド</t>
    </rPh>
    <phoneticPr fontId="38"/>
  </si>
  <si>
    <t>取扱物質</t>
    <rPh sb="0" eb="2">
      <t>トリアツカイ</t>
    </rPh>
    <rPh sb="2" eb="4">
      <t>ブッシツ</t>
    </rPh>
    <phoneticPr fontId="41"/>
  </si>
  <si>
    <t>沸点</t>
    <rPh sb="0" eb="2">
      <t>フッテン</t>
    </rPh>
    <phoneticPr fontId="41"/>
  </si>
  <si>
    <t>融点</t>
    <rPh sb="0" eb="2">
      <t>ユウテン</t>
    </rPh>
    <phoneticPr fontId="41"/>
  </si>
  <si>
    <t>引火点</t>
    <rPh sb="0" eb="2">
      <t>インカ</t>
    </rPh>
    <rPh sb="2" eb="3">
      <t>テン</t>
    </rPh>
    <phoneticPr fontId="41"/>
  </si>
  <si>
    <t>危険有害性</t>
    <phoneticPr fontId="41"/>
  </si>
  <si>
    <t>ｼﾞｴﾁﾙ硫酸（DES)</t>
    <rPh sb="5" eb="7">
      <t>リュウサン</t>
    </rPh>
    <phoneticPr fontId="41"/>
  </si>
  <si>
    <t>ﾄﾘﾌﾞﾁﾙｱﾐﾝ（TBA)</t>
    <phoneticPr fontId="41"/>
  </si>
  <si>
    <t>ﾄﾘﾌﾞﾁﾙｱﾐﾝ</t>
    <phoneticPr fontId="38"/>
  </si>
  <si>
    <r>
      <rPr>
        <sz val="9.5500000000000007"/>
        <color rgb="FFFF0000"/>
        <rFont val="ＭＳ 明朝"/>
        <family val="1"/>
        <charset val="128"/>
      </rPr>
      <t>毒物指定</t>
    </r>
    <r>
      <rPr>
        <sz val="9.5500000000000007"/>
        <rFont val="ＭＳ 明朝"/>
        <family val="1"/>
        <charset val="128"/>
      </rPr>
      <t>、皮膚刺激性</t>
    </r>
    <rPh sb="0" eb="2">
      <t>ドクブツ</t>
    </rPh>
    <rPh sb="2" eb="4">
      <t>シテイ</t>
    </rPh>
    <rPh sb="5" eb="7">
      <t>ヒフ</t>
    </rPh>
    <rPh sb="7" eb="10">
      <t>シゲキセイ</t>
    </rPh>
    <phoneticPr fontId="38"/>
  </si>
  <si>
    <t>ｼﾞｴﾁﾙ硫酸</t>
    <rPh sb="5" eb="7">
      <t>リュウサン</t>
    </rPh>
    <phoneticPr fontId="38"/>
  </si>
  <si>
    <t>皮膚刺激性、　</t>
    <rPh sb="0" eb="2">
      <t>ヒフ</t>
    </rPh>
    <rPh sb="2" eb="5">
      <t>シゲキセイ</t>
    </rPh>
    <phoneticPr fontId="38"/>
  </si>
  <si>
    <t>ローリー運搬</t>
    <rPh sb="4" eb="6">
      <t>ウンパン</t>
    </rPh>
    <phoneticPr fontId="41"/>
  </si>
  <si>
    <t>EBS</t>
    <phoneticPr fontId="38"/>
  </si>
  <si>
    <t>－</t>
    <phoneticPr fontId="38"/>
  </si>
  <si>
    <t>強アルカリと混合すると分解してｱﾐﾝを遊離する</t>
    <phoneticPr fontId="38"/>
  </si>
  <si>
    <t>硫酸</t>
    <rPh sb="0" eb="2">
      <t>リュウサン</t>
    </rPh>
    <phoneticPr fontId="38"/>
  </si>
  <si>
    <t>重篤な皮膚の薬傷、目の損傷</t>
    <rPh sb="0" eb="2">
      <t>ジュウトク</t>
    </rPh>
    <rPh sb="3" eb="5">
      <t>ヒフ</t>
    </rPh>
    <rPh sb="6" eb="8">
      <t>ヤクショウ</t>
    </rPh>
    <rPh sb="9" eb="10">
      <t>メ</t>
    </rPh>
    <rPh sb="11" eb="13">
      <t>ソンショウ</t>
    </rPh>
    <phoneticPr fontId="38"/>
  </si>
  <si>
    <t>HT-106</t>
    <phoneticPr fontId="38"/>
  </si>
  <si>
    <t>地上タンク
貯蔵</t>
    <rPh sb="0" eb="2">
      <t>チジョウ</t>
    </rPh>
    <rPh sb="6" eb="8">
      <t>チョゾウ</t>
    </rPh>
    <phoneticPr fontId="36"/>
  </si>
  <si>
    <t>地下タンク
貯蔵</t>
    <rPh sb="0" eb="2">
      <t>チカ</t>
    </rPh>
    <rPh sb="6" eb="8">
      <t>チョゾウ</t>
    </rPh>
    <phoneticPr fontId="36"/>
  </si>
  <si>
    <r>
      <t>（想定リスク）
・TBA引火点以下での仕込みであるが、昇温工程が引火点以上となる為、</t>
    </r>
    <r>
      <rPr>
        <sz val="9.5500000000000007"/>
        <color rgb="FFFF0000"/>
        <rFont val="ＭＳ 明朝"/>
        <family val="1"/>
        <charset val="128"/>
      </rPr>
      <t>事前の窒素置換と窒素パージ</t>
    </r>
    <r>
      <rPr>
        <sz val="9.5500000000000007"/>
        <rFont val="ＭＳ 明朝"/>
        <family val="1"/>
        <charset val="128"/>
      </rPr>
      <t>が必要である。</t>
    </r>
    <rPh sb="1" eb="3">
      <t>ソウテイ</t>
    </rPh>
    <rPh sb="12" eb="14">
      <t>インカ</t>
    </rPh>
    <rPh sb="14" eb="15">
      <t>テン</t>
    </rPh>
    <rPh sb="15" eb="17">
      <t>イカ</t>
    </rPh>
    <rPh sb="19" eb="21">
      <t>シコ</t>
    </rPh>
    <rPh sb="27" eb="29">
      <t>ショウオン</t>
    </rPh>
    <rPh sb="29" eb="31">
      <t>コウテイ</t>
    </rPh>
    <rPh sb="32" eb="34">
      <t>インカ</t>
    </rPh>
    <rPh sb="34" eb="35">
      <t>テン</t>
    </rPh>
    <rPh sb="35" eb="37">
      <t>イジョウ</t>
    </rPh>
    <rPh sb="40" eb="41">
      <t>タメ</t>
    </rPh>
    <rPh sb="42" eb="44">
      <t>ジゼン</t>
    </rPh>
    <rPh sb="45" eb="47">
      <t>チッソ</t>
    </rPh>
    <rPh sb="47" eb="49">
      <t>チカン</t>
    </rPh>
    <rPh sb="50" eb="52">
      <t>チッソ</t>
    </rPh>
    <rPh sb="56" eb="58">
      <t>ヒツヨウ</t>
    </rPh>
    <phoneticPr fontId="38"/>
  </si>
  <si>
    <t>RP-06</t>
    <phoneticPr fontId="38"/>
  </si>
  <si>
    <t>仕込み</t>
    <rPh sb="0" eb="2">
      <t>シコ</t>
    </rPh>
    <phoneticPr fontId="36"/>
  </si>
  <si>
    <t>RT-26</t>
    <phoneticPr fontId="38"/>
  </si>
  <si>
    <t>ｼﾞｴﾁﾙ硫酸
計量槽</t>
    <rPh sb="5" eb="7">
      <t>リュウサン</t>
    </rPh>
    <rPh sb="8" eb="11">
      <t>ケイリョウソウ</t>
    </rPh>
    <phoneticPr fontId="41"/>
  </si>
  <si>
    <t>連続</t>
    <rPh sb="0" eb="2">
      <t>レンゾク</t>
    </rPh>
    <phoneticPr fontId="41"/>
  </si>
  <si>
    <t>昇温</t>
    <rPh sb="0" eb="2">
      <t>ショウオン</t>
    </rPh>
    <phoneticPr fontId="36"/>
  </si>
  <si>
    <t>滴下</t>
    <rPh sb="0" eb="2">
      <t>テキカ</t>
    </rPh>
    <phoneticPr fontId="36"/>
  </si>
  <si>
    <t>（想定リスク）
・TBA引火点以上での取り扱いとなる為、窒素パージを停止すると爆鳴気を形成し引火爆発の危険性がある。沸点以下での取り扱いとなるが、条件温度以上での反応は厳禁である。冷却水バルブ閉で温度コントロール不良による異常反応。</t>
    <rPh sb="1" eb="3">
      <t>ソウテイ</t>
    </rPh>
    <rPh sb="12" eb="14">
      <t>インカ</t>
    </rPh>
    <rPh sb="14" eb="15">
      <t>テン</t>
    </rPh>
    <rPh sb="15" eb="17">
      <t>イジョウ</t>
    </rPh>
    <rPh sb="19" eb="20">
      <t>ト</t>
    </rPh>
    <rPh sb="21" eb="22">
      <t>アツカ</t>
    </rPh>
    <rPh sb="26" eb="27">
      <t>タメ</t>
    </rPh>
    <rPh sb="28" eb="30">
      <t>チッソ</t>
    </rPh>
    <rPh sb="34" eb="36">
      <t>テイシ</t>
    </rPh>
    <rPh sb="39" eb="40">
      <t>バク</t>
    </rPh>
    <rPh sb="40" eb="41">
      <t>メイ</t>
    </rPh>
    <rPh sb="41" eb="42">
      <t>キ</t>
    </rPh>
    <rPh sb="43" eb="45">
      <t>ケイセイ</t>
    </rPh>
    <rPh sb="46" eb="48">
      <t>インカ</t>
    </rPh>
    <rPh sb="48" eb="50">
      <t>バクハツ</t>
    </rPh>
    <rPh sb="51" eb="54">
      <t>キケンセイ</t>
    </rPh>
    <rPh sb="58" eb="60">
      <t>フッテン</t>
    </rPh>
    <rPh sb="60" eb="62">
      <t>イカ</t>
    </rPh>
    <rPh sb="64" eb="65">
      <t>ト</t>
    </rPh>
    <rPh sb="66" eb="67">
      <t>アツカ</t>
    </rPh>
    <rPh sb="73" eb="75">
      <t>ジョウケン</t>
    </rPh>
    <rPh sb="75" eb="77">
      <t>オンド</t>
    </rPh>
    <rPh sb="77" eb="79">
      <t>イジョウ</t>
    </rPh>
    <rPh sb="81" eb="83">
      <t>ハンノウ</t>
    </rPh>
    <rPh sb="84" eb="86">
      <t>ゲンキン</t>
    </rPh>
    <phoneticPr fontId="38"/>
  </si>
  <si>
    <t xml:space="preserve"> </t>
    <phoneticPr fontId="36"/>
  </si>
  <si>
    <t>EBOH</t>
    <phoneticPr fontId="36"/>
  </si>
  <si>
    <t>ｺﾝﾃﾅ運搬</t>
    <rPh sb="4" eb="6">
      <t>ウンパン</t>
    </rPh>
    <phoneticPr fontId="36"/>
  </si>
  <si>
    <t>反応</t>
    <rPh sb="0" eb="2">
      <t>ハンノウ</t>
    </rPh>
    <phoneticPr fontId="36"/>
  </si>
  <si>
    <t>冷却</t>
    <rPh sb="0" eb="2">
      <t>レイキャク</t>
    </rPh>
    <phoneticPr fontId="36"/>
  </si>
  <si>
    <t>EBOH貯槽</t>
    <rPh sb="4" eb="6">
      <t>チョソウ</t>
    </rPh>
    <phoneticPr fontId="36"/>
  </si>
  <si>
    <t>調整</t>
    <rPh sb="0" eb="2">
      <t>チョウセイ</t>
    </rPh>
    <phoneticPr fontId="36"/>
  </si>
  <si>
    <t>RT-22</t>
    <phoneticPr fontId="38"/>
  </si>
  <si>
    <t>ﾄﾞﾚﾝ水ﾀﾝｸ</t>
    <rPh sb="4" eb="5">
      <t>スイ</t>
    </rPh>
    <phoneticPr fontId="36"/>
  </si>
  <si>
    <t>純水貯槽</t>
    <rPh sb="0" eb="2">
      <t>ジュンスイ</t>
    </rPh>
    <rPh sb="2" eb="4">
      <t>チョソウ</t>
    </rPh>
    <phoneticPr fontId="36"/>
  </si>
  <si>
    <t>脱アミン</t>
    <rPh sb="0" eb="1">
      <t>ダツ</t>
    </rPh>
    <phoneticPr fontId="36"/>
  </si>
  <si>
    <t>RT-25</t>
    <phoneticPr fontId="38"/>
  </si>
  <si>
    <t>留去アミン</t>
    <rPh sb="0" eb="1">
      <t>リュウ</t>
    </rPh>
    <rPh sb="1" eb="2">
      <t>キョ</t>
    </rPh>
    <phoneticPr fontId="36"/>
  </si>
  <si>
    <t>精製水</t>
    <rPh sb="0" eb="2">
      <t>セイセイ</t>
    </rPh>
    <rPh sb="2" eb="3">
      <t>スイ</t>
    </rPh>
    <phoneticPr fontId="36"/>
  </si>
  <si>
    <t>濃硫酸</t>
    <rPh sb="0" eb="1">
      <t>ノウ</t>
    </rPh>
    <rPh sb="1" eb="3">
      <t>リュウサン</t>
    </rPh>
    <phoneticPr fontId="36"/>
  </si>
  <si>
    <t>分離</t>
    <rPh sb="0" eb="2">
      <t>ブンリ</t>
    </rPh>
    <phoneticPr fontId="36"/>
  </si>
  <si>
    <t>産廃　　　　（回収TBA)</t>
    <rPh sb="0" eb="2">
      <t>サンパイ</t>
    </rPh>
    <rPh sb="7" eb="9">
      <t>カイシュウ</t>
    </rPh>
    <phoneticPr fontId="36"/>
  </si>
  <si>
    <t>RT-20</t>
    <phoneticPr fontId="38"/>
  </si>
  <si>
    <t>５０％硫酸</t>
    <rPh sb="3" eb="5">
      <t>リュウサン</t>
    </rPh>
    <phoneticPr fontId="36"/>
  </si>
  <si>
    <t>PH調整</t>
    <rPh sb="2" eb="4">
      <t>チョウセイ</t>
    </rPh>
    <phoneticPr fontId="36"/>
  </si>
  <si>
    <r>
      <t>（想定リスク）
・50%硫酸取り扱い時に被液し</t>
    </r>
    <r>
      <rPr>
        <sz val="9.5500000000000007"/>
        <color rgb="FFFF0000"/>
        <rFont val="ＭＳ 明朝"/>
        <family val="1"/>
        <charset val="128"/>
      </rPr>
      <t>薬傷</t>
    </r>
    <r>
      <rPr>
        <sz val="9.5500000000000007"/>
        <rFont val="ＭＳ 明朝"/>
        <family val="1"/>
        <charset val="128"/>
      </rPr>
      <t>するリスクがある為、適正保護具の着用は重要である。</t>
    </r>
    <rPh sb="1" eb="3">
      <t>ソウテイ</t>
    </rPh>
    <rPh sb="12" eb="14">
      <t>リュウサン</t>
    </rPh>
    <rPh sb="14" eb="15">
      <t>ト</t>
    </rPh>
    <rPh sb="16" eb="17">
      <t>アツカ</t>
    </rPh>
    <rPh sb="18" eb="19">
      <t>ジ</t>
    </rPh>
    <rPh sb="20" eb="22">
      <t>ヒエキ</t>
    </rPh>
    <rPh sb="23" eb="25">
      <t>ヤクショウ</t>
    </rPh>
    <rPh sb="33" eb="34">
      <t>タメ</t>
    </rPh>
    <rPh sb="35" eb="37">
      <t>テキセイ</t>
    </rPh>
    <rPh sb="37" eb="39">
      <t>ホゴ</t>
    </rPh>
    <rPh sb="39" eb="40">
      <t>グ</t>
    </rPh>
    <rPh sb="41" eb="43">
      <t>チャクヨウ</t>
    </rPh>
    <rPh sb="44" eb="46">
      <t>ジュウヨウ</t>
    </rPh>
    <phoneticPr fontId="38"/>
  </si>
  <si>
    <t>活性炭</t>
    <rPh sb="0" eb="3">
      <t>カッセイタン</t>
    </rPh>
    <phoneticPr fontId="36"/>
  </si>
  <si>
    <t>脱色</t>
    <rPh sb="0" eb="2">
      <t>ダッショク</t>
    </rPh>
    <phoneticPr fontId="36"/>
  </si>
  <si>
    <t>排水</t>
    <rPh sb="0" eb="2">
      <t>ハイスイ</t>
    </rPh>
    <phoneticPr fontId="36"/>
  </si>
  <si>
    <t>濾過</t>
    <rPh sb="0" eb="2">
      <t>ロカ</t>
    </rPh>
    <phoneticPr fontId="36"/>
  </si>
  <si>
    <t>産廃
（廃活性炭）</t>
    <rPh sb="0" eb="2">
      <t>サンパイ</t>
    </rPh>
    <rPh sb="4" eb="5">
      <t>ハイ</t>
    </rPh>
    <rPh sb="5" eb="8">
      <t>カッセイタン</t>
    </rPh>
    <phoneticPr fontId="36"/>
  </si>
  <si>
    <t>RF-03</t>
    <phoneticPr fontId="38"/>
  </si>
  <si>
    <t>製品タンク</t>
    <rPh sb="0" eb="2">
      <t>セイヒン</t>
    </rPh>
    <phoneticPr fontId="36"/>
  </si>
  <si>
    <t>製品コンテナ
（EBS)</t>
    <rPh sb="0" eb="2">
      <t>セイヒン</t>
    </rPh>
    <phoneticPr fontId="36"/>
  </si>
  <si>
    <t>EBOH仕込み量</t>
    <rPh sb="4" eb="6">
      <t>シコ</t>
    </rPh>
    <rPh sb="7" eb="8">
      <t>リョウ</t>
    </rPh>
    <phoneticPr fontId="6"/>
  </si>
  <si>
    <t>10Kg</t>
    <phoneticPr fontId="6"/>
  </si>
  <si>
    <t>350 L</t>
    <phoneticPr fontId="6"/>
  </si>
  <si>
    <t>350±100 L</t>
    <phoneticPr fontId="6"/>
  </si>
  <si>
    <t>濃縮終了後にｐH確認にて+40L追加</t>
    <rPh sb="0" eb="2">
      <t>ノウシュク</t>
    </rPh>
    <rPh sb="2" eb="4">
      <t>シュウリョウ</t>
    </rPh>
    <rPh sb="4" eb="5">
      <t>ゴ</t>
    </rPh>
    <rPh sb="8" eb="10">
      <t>カクニン</t>
    </rPh>
    <rPh sb="16" eb="18">
      <t>ツイカ</t>
    </rPh>
    <phoneticPr fontId="6"/>
  </si>
  <si>
    <r>
      <t xml:space="preserve">２０２２年12月29日AM8:40よりEBS工程を稼働（DESインド品使用１B目）R-No.2212902
12：25～14：45まで滴下反応
15：10澄明を確認し熟成工程に入る
通常は熟成に入り温度上昇は見られず徐々に下がる一方で、内温100℃以下になるとジャケットに蒸気が入り内温101℃まで昇温する
</t>
    </r>
    <r>
      <rPr>
        <b/>
        <u/>
        <sz val="11"/>
        <color rgb="FFFF0000"/>
        <rFont val="Meiryo UI"/>
        <family val="3"/>
        <charset val="128"/>
      </rPr>
      <t>異常①：</t>
    </r>
    <r>
      <rPr>
        <sz val="11"/>
        <color theme="1"/>
        <rFont val="Meiryo UI"/>
        <family val="3"/>
        <charset val="128"/>
      </rPr>
      <t>自動制御にてこの動作を繰り返し熟成３時間を行う今回のバッチに関しては通常と異なり内温が上がったり下がったりを繰り返しながら徐々に内温が下がるが100℃を切ることが熟成間に無かった。</t>
    </r>
    <r>
      <rPr>
        <b/>
        <u/>
        <sz val="11"/>
        <color rgb="FFFF0000"/>
        <rFont val="Meiryo UI"/>
        <family val="3"/>
        <charset val="128"/>
      </rPr>
      <t>（応急処置①：内温の変化が通常と違うので職長に連絡した）</t>
    </r>
    <r>
      <rPr>
        <sz val="11"/>
        <color theme="1"/>
        <rFont val="Meiryo UI"/>
        <family val="3"/>
        <charset val="128"/>
      </rPr>
      <t xml:space="preserve">
熟成３時間を終えEBOH仕込み純水仕込み工程に入り　EBOH350L純水　330L仕込みを実施し19：40～濃縮工程に入った。濃縮前PH13.4確認。
</t>
    </r>
    <r>
      <rPr>
        <b/>
        <u/>
        <sz val="11"/>
        <color rgb="FFFF0000"/>
        <rFont val="Meiryo UI"/>
        <family val="3"/>
        <charset val="128"/>
      </rPr>
      <t>異常②</t>
    </r>
    <r>
      <rPr>
        <sz val="11"/>
        <color theme="1"/>
        <rFont val="Meiryo UI"/>
        <family val="3"/>
        <charset val="128"/>
      </rPr>
      <t>：濃縮３時間目前に濁り確認したところまだ濁りがありPHが8.0まで低下していた（通常は12以上）
（応急処置②：PHが低下しているとTBAが留去されにくいのでEBOHを40L仕込み（通常は留去された分の純水を仕込む）濃縮を30分延長し濁りが無いことを確認し濃縮（脱アミン）工程を終了とした。）
（応急処置③：濃縮中は、温度に変動はなし。</t>
    </r>
    <r>
      <rPr>
        <b/>
        <u/>
        <sz val="11"/>
        <color rgb="FFFF0000"/>
        <rFont val="Meiryo UI"/>
        <family val="3"/>
        <charset val="128"/>
      </rPr>
      <t>監視</t>
    </r>
    <r>
      <rPr>
        <sz val="11"/>
        <color theme="1"/>
        <rFont val="Meiryo UI"/>
        <family val="3"/>
        <charset val="128"/>
      </rPr>
      <t>）
（応急処置④：0：30～PH調整1：10～脱色工程を行ったが通常の3KG仕込みの活性炭では色度50以上が確認されたので活性炭の仕込み量を10KG（管理基準値内）に増やし色度50以下にした。サンプルを非定常分析にて分析依頼今回のバッチはDESの原料がインド品に変更されての初バッチで様々な通常と異なる点が発生したため製品タンクに送らず脱色工程にて停止することになった。｝</t>
    </r>
    <rPh sb="154" eb="156">
      <t>イジョウ</t>
    </rPh>
    <rPh sb="249" eb="251">
      <t>オウキュウ</t>
    </rPh>
    <rPh sb="251" eb="253">
      <t>ショチ</t>
    </rPh>
    <rPh sb="353" eb="355">
      <t>イジョウ</t>
    </rPh>
    <rPh sb="406" eb="408">
      <t>オウキュウ</t>
    </rPh>
    <rPh sb="408" eb="410">
      <t>ショチ</t>
    </rPh>
    <rPh sb="504" eb="506">
      <t>オウキュウ</t>
    </rPh>
    <rPh sb="506" eb="508">
      <t>ショチ</t>
    </rPh>
    <rPh sb="510" eb="513">
      <t>ノウシュクチュウ</t>
    </rPh>
    <rPh sb="515" eb="517">
      <t>オンド</t>
    </rPh>
    <rPh sb="518" eb="520">
      <t>ヘンドウ</t>
    </rPh>
    <rPh sb="524" eb="526">
      <t>カンシ</t>
    </rPh>
    <rPh sb="529" eb="531">
      <t>オウキュウ</t>
    </rPh>
    <rPh sb="531" eb="533">
      <t>ショチ</t>
    </rPh>
    <phoneticPr fontId="6"/>
  </si>
  <si>
    <t>EBS　DESインド品使用製造においての気がかり</t>
    <rPh sb="20" eb="21">
      <t>キ</t>
    </rPh>
    <phoneticPr fontId="6"/>
  </si>
  <si>
    <t>niteより</t>
    <phoneticPr fontId="7"/>
  </si>
  <si>
    <t>ﾛｹｰｼｮﾝｺｰﾄﾞ</t>
  </si>
  <si>
    <t>ﾛｹｰｼｮﾝ名称</t>
  </si>
  <si>
    <t>品目ｺｰﾄﾞ</t>
  </si>
  <si>
    <t>品目名称</t>
  </si>
  <si>
    <t>ﾛｯﾄ</t>
  </si>
  <si>
    <t>在庫数</t>
  </si>
  <si>
    <t>最終入庫日</t>
  </si>
  <si>
    <t>最終出庫日</t>
  </si>
  <si>
    <t>A101</t>
  </si>
  <si>
    <t>製品倉庫</t>
  </si>
  <si>
    <t>A1EBS001</t>
  </si>
  <si>
    <t>EBS コンテナ(1M3)</t>
  </si>
  <si>
    <t>1,799kg</t>
    <phoneticPr fontId="7"/>
  </si>
  <si>
    <t>2022/05/27</t>
  </si>
  <si>
    <t>旧TBA使用品</t>
    <rPh sb="0" eb="1">
      <t>キュウ</t>
    </rPh>
    <rPh sb="4" eb="7">
      <t>シヨウヒン</t>
    </rPh>
    <phoneticPr fontId="7"/>
  </si>
  <si>
    <t>丸善薬品化学
ジエチル硫酸使用品</t>
    <rPh sb="0" eb="2">
      <t>マルゼン</t>
    </rPh>
    <rPh sb="2" eb="4">
      <t>ヤクヒン</t>
    </rPh>
    <rPh sb="4" eb="6">
      <t>カガク</t>
    </rPh>
    <rPh sb="11" eb="13">
      <t>リュウサン</t>
    </rPh>
    <rPh sb="13" eb="15">
      <t>シヨウ</t>
    </rPh>
    <rPh sb="15" eb="16">
      <t>ヒン</t>
    </rPh>
    <phoneticPr fontId="7"/>
  </si>
  <si>
    <t>３基</t>
    <rPh sb="1" eb="2">
      <t>キ</t>
    </rPh>
    <phoneticPr fontId="7"/>
  </si>
  <si>
    <t>現物確認</t>
    <rPh sb="0" eb="4">
      <t>ゲンブツカクニン</t>
    </rPh>
    <phoneticPr fontId="7"/>
  </si>
  <si>
    <t>馬原、黒田</t>
    <rPh sb="0" eb="2">
      <t>マバラ</t>
    </rPh>
    <rPh sb="3" eb="5">
      <t>クロダ</t>
    </rPh>
    <phoneticPr fontId="7"/>
  </si>
  <si>
    <t>1,804kg</t>
    <phoneticPr fontId="7"/>
  </si>
  <si>
    <t>2022/06/30</t>
  </si>
  <si>
    <t>１２月４回納入予定（1,800kg × 4回  ≒  7,200kg）</t>
    <rPh sb="2" eb="3">
      <t>ガツ</t>
    </rPh>
    <rPh sb="4" eb="5">
      <t>カイ</t>
    </rPh>
    <rPh sb="5" eb="7">
      <t>ノウニュウ</t>
    </rPh>
    <rPh sb="7" eb="9">
      <t>ヨテイ</t>
    </rPh>
    <rPh sb="21" eb="22">
      <t>カイ</t>
    </rPh>
    <phoneticPr fontId="7"/>
  </si>
  <si>
    <t>3,630kg</t>
    <phoneticPr fontId="7"/>
  </si>
  <si>
    <t>2022/10/29</t>
  </si>
  <si>
    <t>新規TBA使用品</t>
    <rPh sb="0" eb="2">
      <t>シンキ</t>
    </rPh>
    <rPh sb="5" eb="8">
      <t>シヨウヒン</t>
    </rPh>
    <phoneticPr fontId="7"/>
  </si>
  <si>
    <t>６基</t>
    <rPh sb="1" eb="2">
      <t>キ</t>
    </rPh>
    <phoneticPr fontId="7"/>
  </si>
  <si>
    <t>※ 上記4回の内、1回目12/5納入済</t>
    <rPh sb="2" eb="4">
      <t>ジョウキ</t>
    </rPh>
    <rPh sb="5" eb="6">
      <t>カイ</t>
    </rPh>
    <rPh sb="7" eb="8">
      <t>ウチ</t>
    </rPh>
    <rPh sb="10" eb="12">
      <t>カイメ</t>
    </rPh>
    <rPh sb="16" eb="19">
      <t>ノウニュウスミ</t>
    </rPh>
    <phoneticPr fontId="7"/>
  </si>
  <si>
    <t>A204</t>
  </si>
  <si>
    <t>EBS</t>
  </si>
  <si>
    <t>A2EBS002</t>
  </si>
  <si>
    <t>2022/09/30</t>
  </si>
  <si>
    <t>１月納入分に充当（1,800kg×2回）</t>
    <rPh sb="1" eb="2">
      <t>ガツ</t>
    </rPh>
    <rPh sb="2" eb="5">
      <t>ノウニュウブン</t>
    </rPh>
    <rPh sb="6" eb="8">
      <t>ジュウトウ</t>
    </rPh>
    <rPh sb="18" eb="19">
      <t>カイ</t>
    </rPh>
    <phoneticPr fontId="7"/>
  </si>
  <si>
    <t>2212696</t>
    <phoneticPr fontId="7"/>
  </si>
  <si>
    <t>3,634kg</t>
    <phoneticPr fontId="6"/>
  </si>
  <si>
    <t>2205693</t>
    <phoneticPr fontId="6"/>
  </si>
  <si>
    <t>2205694</t>
    <phoneticPr fontId="6"/>
  </si>
  <si>
    <t>2210695</t>
    <phoneticPr fontId="6"/>
  </si>
  <si>
    <t>変更前</t>
    <rPh sb="0" eb="3">
      <t>ヘンコウマエ</t>
    </rPh>
    <phoneticPr fontId="6"/>
  </si>
  <si>
    <t>変更後</t>
    <rPh sb="0" eb="3">
      <t>ヘンコウゴ</t>
    </rPh>
    <phoneticPr fontId="6"/>
  </si>
  <si>
    <t>(2023/1/1中島コメント）
＊対応の欄につては、応急的に実施したこととと恒久的な対策を分けて整理して下さい。
　今回は、原因としてDESインド品を使用していますので、この点を疑うとして工程停止をしたことは良い判断です。工程停止しましたので、デリバリーへの影響が懸念されますので、事業本部側（営業）と情報共有を図る必要があります。工場トラブル報告書を作成し、デリバリー影響範囲と品質影響懸念範囲を明確にし、今後の対応を検討して下さい。
＊2023/1/1対応について、中島理解内容
(1)応急処置：①内温の変化が通常と違うので職長に連絡した⇒係長へ連絡
係長指示に従い、応急処置②～④を実施した。）
監視強化＝指示書発行（濃縮工程温度監視、脱色工程停止、製品タンクへの送液停止）
(2)非定常作業計画：濃縮時間延長、活性炭仕込み量変更、（係長メール指示：年明けに、非定常にて品質確認を行い生産再開を判断する。12/30段階では、異常現象の特定に至っていない。）</t>
    <rPh sb="155" eb="157">
      <t>イジョウ</t>
    </rPh>
    <rPh sb="250" eb="252">
      <t>オウキュウ</t>
    </rPh>
    <rPh sb="252" eb="254">
      <t>ショチ</t>
    </rPh>
    <rPh sb="354" eb="356">
      <t>イジョウ</t>
    </rPh>
    <rPh sb="407" eb="409">
      <t>オウキュウ</t>
    </rPh>
    <rPh sb="409" eb="411">
      <t>ショチオウキュウショチノウシュクチュウオンドヘンドウカンシオウキュウショチ</t>
    </rPh>
    <phoneticPr fontId="6"/>
  </si>
  <si>
    <t>運転条件比較</t>
    <rPh sb="0" eb="4">
      <t>ウンテンジョウケン</t>
    </rPh>
    <rPh sb="4" eb="6">
      <t>ヒカク</t>
    </rPh>
    <phoneticPr fontId="6"/>
  </si>
  <si>
    <t>残DES</t>
    <rPh sb="0" eb="1">
      <t>ザン</t>
    </rPh>
    <phoneticPr fontId="6"/>
  </si>
  <si>
    <t>0.01％</t>
    <phoneticPr fontId="6"/>
  </si>
  <si>
    <t>0.03％</t>
    <phoneticPr fontId="6"/>
  </si>
  <si>
    <t>-</t>
    <phoneticPr fontId="6"/>
  </si>
  <si>
    <t>インド品DES　1B目</t>
    <rPh sb="3" eb="4">
      <t>ヒン</t>
    </rPh>
    <rPh sb="10" eb="11">
      <t>メ</t>
    </rPh>
    <phoneticPr fontId="6"/>
  </si>
  <si>
    <r>
      <t>R-No.2212902生産品は</t>
    </r>
    <r>
      <rPr>
        <b/>
        <u/>
        <sz val="16"/>
        <color rgb="FFFF0000"/>
        <rFont val="游ゴシック"/>
        <family val="3"/>
        <charset val="128"/>
        <scheme val="minor"/>
      </rPr>
      <t>インド品が混合した</t>
    </r>
    <r>
      <rPr>
        <b/>
        <sz val="16"/>
        <color rgb="FF0070C0"/>
        <rFont val="游ゴシック"/>
        <family val="3"/>
        <charset val="128"/>
        <scheme val="minor"/>
      </rPr>
      <t>ジエチル硫酸を使用して
生産する（</t>
    </r>
    <r>
      <rPr>
        <b/>
        <u/>
        <sz val="16"/>
        <color rgb="FFFF0000"/>
        <rFont val="游ゴシック"/>
        <family val="3"/>
        <charset val="128"/>
        <scheme val="minor"/>
      </rPr>
      <t>12月中旬以降の生産</t>
    </r>
    <r>
      <rPr>
        <b/>
        <sz val="16"/>
        <color rgb="FF0070C0"/>
        <rFont val="游ゴシック"/>
        <family val="3"/>
        <charset val="128"/>
        <scheme val="minor"/>
      </rPr>
      <t xml:space="preserve"> → </t>
    </r>
    <r>
      <rPr>
        <b/>
        <u/>
        <sz val="16"/>
        <color rgb="FFFF0000"/>
        <rFont val="游ゴシック"/>
        <family val="3"/>
        <charset val="128"/>
        <scheme val="minor"/>
      </rPr>
      <t>1月納入3回目から予定</t>
    </r>
    <r>
      <rPr>
        <b/>
        <sz val="16"/>
        <color rgb="FF0070C0"/>
        <rFont val="游ゴシック"/>
        <family val="3"/>
        <charset val="128"/>
        <scheme val="minor"/>
      </rPr>
      <t>）</t>
    </r>
    <rPh sb="12" eb="15">
      <t>セイサンヒン</t>
    </rPh>
    <rPh sb="29" eb="31">
      <t>リュウサン</t>
    </rPh>
    <rPh sb="44" eb="45">
      <t>ガツ</t>
    </rPh>
    <rPh sb="45" eb="47">
      <t>チュウジュン</t>
    </rPh>
    <rPh sb="47" eb="49">
      <t>イコウ</t>
    </rPh>
    <rPh sb="50" eb="52">
      <t>セイサン</t>
    </rPh>
    <rPh sb="56" eb="57">
      <t>ガツ</t>
    </rPh>
    <rPh sb="57" eb="59">
      <t>ノウニュウ</t>
    </rPh>
    <rPh sb="60" eb="62">
      <t>カイメ</t>
    </rPh>
    <rPh sb="64" eb="66">
      <t>ヨテイ</t>
    </rPh>
    <phoneticPr fontId="7"/>
  </si>
  <si>
    <t>インド品
ジエチル硫酸使用品</t>
    <rPh sb="3" eb="4">
      <t>ヒン</t>
    </rPh>
    <phoneticPr fontId="6"/>
  </si>
  <si>
    <t>EBS　原料変更一覧</t>
    <rPh sb="4" eb="6">
      <t>ゲンリョウ</t>
    </rPh>
    <rPh sb="6" eb="8">
      <t>ヘンコウ</t>
    </rPh>
    <rPh sb="8" eb="10">
      <t>イチラン</t>
    </rPh>
    <phoneticPr fontId="6"/>
  </si>
  <si>
    <t>DES
ジエチル硫酸</t>
    <rPh sb="8" eb="10">
      <t>リュウサン</t>
    </rPh>
    <phoneticPr fontId="7"/>
  </si>
  <si>
    <t>TBA
トリブチルアミン</t>
    <phoneticPr fontId="7"/>
  </si>
  <si>
    <t>R-No.2212902
2302697</t>
    <phoneticPr fontId="6"/>
  </si>
  <si>
    <t>3,626kg</t>
    <phoneticPr fontId="6"/>
  </si>
  <si>
    <r>
      <t>１）応急処置と非定常作業
　内温の変化が通常と違うので職長に連絡した⇒係長へ連絡
(指示事項)　
　・運転条件、操作手順逸脱有無の確認。
　・これまでの熟成温度推移の比較。
　・条件範囲での運転の継続。応急処置②～④を実施。
　・監視強化（濃縮工程温度監視)
　・脱色工程にて停止。製品タンクへの送液禁止。
　・非定常分析による品質確認。
２）QMS対応：
(1月出荷対応)
　・１月出荷1,800Kg×3回＝5,400Kg
　　現在のところ以下在庫分で回せる状況を確認。
　　・先日抜き出したタンク(DES原料変更前)品…3,600Kg※品質評価中。
　　・コンテナ在庫…1,815Kg
　　合計：5,415Kg。
３）今後の対応
・原料仕込みから工程に管理基準値の逸脱は無いかの調査実施。
　</t>
    </r>
    <r>
      <rPr>
        <u/>
        <sz val="11"/>
        <color rgb="FFFF0000"/>
        <rFont val="Meiryo UI"/>
        <family val="3"/>
        <charset val="128"/>
      </rPr>
      <t>⇒管理基準値の逸脱無し。</t>
    </r>
    <r>
      <rPr>
        <sz val="11"/>
        <color theme="1"/>
        <rFont val="Meiryo UI"/>
        <family val="3"/>
        <charset val="128"/>
      </rPr>
      <t xml:space="preserve">
・工程は脱色工程で停止し脱色品のサンプル採取。
　ブフナろ過を行いろ過液の非定常分析依頼実施。
　</t>
    </r>
    <r>
      <rPr>
        <u/>
        <sz val="11"/>
        <color rgb="FFFF0000"/>
        <rFont val="Meiryo UI"/>
        <family val="3"/>
        <charset val="128"/>
      </rPr>
      <t>⇒品質評価にて問題無いことを確認。品質評価１)、２)、３)参照。
　(品質評価)
　１)COA項目適合確認。　２)残DES0.1％以下確認。　３)残DES過去データと乖離無し。</t>
    </r>
    <r>
      <rPr>
        <sz val="11"/>
        <color theme="1"/>
        <rFont val="Meiryo UI"/>
        <family val="3"/>
        <charset val="128"/>
      </rPr>
      <t xml:space="preserve">
</t>
    </r>
    <r>
      <rPr>
        <sz val="11"/>
        <color rgb="FFFF0000"/>
        <rFont val="Meiryo UI"/>
        <family val="3"/>
        <charset val="128"/>
      </rPr>
      <t>　</t>
    </r>
    <r>
      <rPr>
        <b/>
        <u/>
        <sz val="11"/>
        <color rgb="FFFF0000"/>
        <rFont val="Meiryo UI"/>
        <family val="3"/>
        <charset val="128"/>
      </rPr>
      <t>品質評価１),２),３)より、本件にて確認されたポイントを共有し、2023/1/26工程再開を指示(指示書発行)。
3B1Lot評価で適合確認。</t>
    </r>
    <rPh sb="2" eb="6">
      <t>オウキュウショチ</t>
    </rPh>
    <rPh sb="7" eb="10">
      <t>ヒテイジョウ</t>
    </rPh>
    <rPh sb="10" eb="12">
      <t>サギョウ</t>
    </rPh>
    <rPh sb="42" eb="46">
      <t>シジジコウ</t>
    </rPh>
    <rPh sb="51" eb="53">
      <t>ウンテン</t>
    </rPh>
    <rPh sb="53" eb="55">
      <t>ジョウケン</t>
    </rPh>
    <rPh sb="56" eb="58">
      <t>ソウサ</t>
    </rPh>
    <rPh sb="58" eb="60">
      <t>テジュン</t>
    </rPh>
    <rPh sb="60" eb="62">
      <t>イツダツ</t>
    </rPh>
    <rPh sb="62" eb="64">
      <t>ウム</t>
    </rPh>
    <rPh sb="65" eb="67">
      <t>カクニン</t>
    </rPh>
    <rPh sb="76" eb="78">
      <t>ジュクセイ</t>
    </rPh>
    <rPh sb="78" eb="80">
      <t>オンド</t>
    </rPh>
    <rPh sb="80" eb="82">
      <t>スイイ</t>
    </rPh>
    <rPh sb="83" eb="85">
      <t>ヒカク</t>
    </rPh>
    <rPh sb="89" eb="91">
      <t>ジョウケン</t>
    </rPh>
    <rPh sb="91" eb="93">
      <t>ハンイ</t>
    </rPh>
    <rPh sb="95" eb="97">
      <t>ウンテン</t>
    </rPh>
    <rPh sb="98" eb="100">
      <t>ケイゾク</t>
    </rPh>
    <rPh sb="132" eb="134">
      <t>ダッショク</t>
    </rPh>
    <rPh sb="134" eb="136">
      <t>コウテイ</t>
    </rPh>
    <rPh sb="138" eb="140">
      <t>テイシ</t>
    </rPh>
    <rPh sb="141" eb="143">
      <t>セイヒン</t>
    </rPh>
    <rPh sb="148" eb="150">
      <t>ソウエキ</t>
    </rPh>
    <rPh sb="150" eb="152">
      <t>キンシ</t>
    </rPh>
    <rPh sb="156" eb="159">
      <t>ヒテイジョウ</t>
    </rPh>
    <rPh sb="159" eb="161">
      <t>ブンセキ</t>
    </rPh>
    <rPh sb="164" eb="166">
      <t>ヒンシツ</t>
    </rPh>
    <rPh sb="166" eb="168">
      <t>カクニン</t>
    </rPh>
    <rPh sb="176" eb="178">
      <t>タイオウ</t>
    </rPh>
    <rPh sb="182" eb="183">
      <t>ガツ</t>
    </rPh>
    <rPh sb="183" eb="185">
      <t>シュッカ</t>
    </rPh>
    <rPh sb="185" eb="187">
      <t>タイオウ</t>
    </rPh>
    <rPh sb="234" eb="236">
      <t>カクニン</t>
    </rPh>
    <rPh sb="313" eb="315">
      <t>コンゴ</t>
    </rPh>
    <rPh sb="316" eb="318">
      <t>タイオウ</t>
    </rPh>
    <rPh sb="351" eb="356">
      <t>カンリキジュンチ</t>
    </rPh>
    <rPh sb="357" eb="359">
      <t>イツダツ</t>
    </rPh>
    <rPh sb="359" eb="360">
      <t>ナ</t>
    </rPh>
    <rPh sb="433" eb="435">
      <t>サンショウ</t>
    </rPh>
    <rPh sb="448" eb="450">
      <t>ヒンシツ</t>
    </rPh>
    <rPh sb="450" eb="452">
      <t>ヒョウカ</t>
    </rPh>
    <rPh sb="460" eb="462">
      <t>コウモク</t>
    </rPh>
    <rPh sb="462" eb="464">
      <t>テキゴウ</t>
    </rPh>
    <rPh sb="464" eb="466">
      <t>カクニン</t>
    </rPh>
    <rPh sb="470" eb="471">
      <t>ザン</t>
    </rPh>
    <rPh sb="478" eb="480">
      <t>イカ</t>
    </rPh>
    <rPh sb="480" eb="482">
      <t>カクニン</t>
    </rPh>
    <rPh sb="486" eb="487">
      <t>ザン</t>
    </rPh>
    <rPh sb="490" eb="492">
      <t>カコ</t>
    </rPh>
    <rPh sb="496" eb="498">
      <t>カイリ</t>
    </rPh>
    <rPh sb="498" eb="499">
      <t>ナ</t>
    </rPh>
    <rPh sb="569" eb="571">
      <t>ヒョウカ</t>
    </rPh>
    <rPh sb="572" eb="574">
      <t>テキゴウ</t>
    </rPh>
    <rPh sb="574" eb="576">
      <t>カクニン</t>
    </rPh>
    <phoneticPr fontId="6"/>
  </si>
  <si>
    <t>※次回2023/2/21出荷分より該当。</t>
    <rPh sb="1" eb="3">
      <t>ジカイ</t>
    </rPh>
    <rPh sb="12" eb="14">
      <t>シュッカ</t>
    </rPh>
    <rPh sb="14" eb="15">
      <t>ブン</t>
    </rPh>
    <rPh sb="17" eb="19">
      <t>ガイトウ</t>
    </rPh>
    <phoneticPr fontId="6"/>
  </si>
  <si>
    <t>インド品　DES使用工程状況　報告書　</t>
    <rPh sb="3" eb="4">
      <t>ヒン</t>
    </rPh>
    <rPh sb="8" eb="10">
      <t>シヨウ</t>
    </rPh>
    <rPh sb="10" eb="12">
      <t>コウテイ</t>
    </rPh>
    <rPh sb="12" eb="14">
      <t>ジョウキョウ</t>
    </rPh>
    <rPh sb="15" eb="18">
      <t>ホウコクショ</t>
    </rPh>
    <phoneticPr fontId="6"/>
  </si>
  <si>
    <t>作成日：</t>
    <rPh sb="0" eb="2">
      <t>サクセイ</t>
    </rPh>
    <rPh sb="2" eb="3">
      <t>ヒ</t>
    </rPh>
    <phoneticPr fontId="6"/>
  </si>
  <si>
    <t>（インド品使用1ﾊﾞｯﾁ目）</t>
    <rPh sb="4" eb="5">
      <t>ヒン</t>
    </rPh>
    <rPh sb="5" eb="7">
      <t>シヨウ</t>
    </rPh>
    <rPh sb="12" eb="13">
      <t>メ</t>
    </rPh>
    <phoneticPr fontId="6"/>
  </si>
  <si>
    <t>気がかりポイント</t>
    <rPh sb="0" eb="1">
      <t>キ</t>
    </rPh>
    <phoneticPr fontId="6"/>
  </si>
  <si>
    <t>R.№</t>
    <phoneticPr fontId="6"/>
  </si>
  <si>
    <t>※詳細は指示書参照</t>
    <phoneticPr fontId="6"/>
  </si>
  <si>
    <t>製造日</t>
    <rPh sb="0" eb="2">
      <t>セイゾウ</t>
    </rPh>
    <rPh sb="2" eb="3">
      <t>ヒ</t>
    </rPh>
    <phoneticPr fontId="6"/>
  </si>
  <si>
    <t>熟成温度</t>
    <rPh sb="0" eb="2">
      <t>ジュクセイ</t>
    </rPh>
    <rPh sb="2" eb="4">
      <t>オンド</t>
    </rPh>
    <phoneticPr fontId="6"/>
  </si>
  <si>
    <r>
      <t>温度：110±10</t>
    </r>
    <r>
      <rPr>
        <sz val="11"/>
        <color theme="1"/>
        <rFont val="Segoe UI Symbol"/>
        <family val="2"/>
      </rPr>
      <t>℃</t>
    </r>
    <r>
      <rPr>
        <sz val="11"/>
        <color theme="1"/>
        <rFont val="游ゴシック"/>
        <family val="2"/>
        <scheme val="minor"/>
      </rPr>
      <t xml:space="preserve">
時間：3±0.5Hr</t>
    </r>
    <rPh sb="0" eb="2">
      <t>オンド</t>
    </rPh>
    <rPh sb="11" eb="13">
      <t>ジカン</t>
    </rPh>
    <phoneticPr fontId="6"/>
  </si>
  <si>
    <t>・澄明確認時、通常の澄明より黄色く着色してる感じがした。（目視で）
内温　109.2℃～101.6℃
※下図トレンドグラフ参照</t>
    <rPh sb="1" eb="3">
      <t>チョウメイ</t>
    </rPh>
    <rPh sb="3" eb="5">
      <t>カクニン</t>
    </rPh>
    <rPh sb="5" eb="6">
      <t>ジ</t>
    </rPh>
    <rPh sb="7" eb="9">
      <t>ツウジョウ</t>
    </rPh>
    <rPh sb="10" eb="12">
      <t>チョウメイ</t>
    </rPh>
    <rPh sb="14" eb="16">
      <t>キイロ</t>
    </rPh>
    <rPh sb="17" eb="19">
      <t>チャクショク</t>
    </rPh>
    <rPh sb="22" eb="23">
      <t>カン</t>
    </rPh>
    <rPh sb="29" eb="31">
      <t>モクシ</t>
    </rPh>
    <rPh sb="53" eb="55">
      <t>カズ</t>
    </rPh>
    <rPh sb="62" eb="64">
      <t>サンショウ</t>
    </rPh>
    <phoneticPr fontId="6"/>
  </si>
  <si>
    <t>・今Bの熟成入りはいつも通りでした
・澄明確認後温度上昇（１１４℃まで）一旦冷却し熟成に入れました
・熟成中は105℃をキープしてます</t>
    <rPh sb="1" eb="2">
      <t>コン</t>
    </rPh>
    <rPh sb="4" eb="6">
      <t>ジュクセイ</t>
    </rPh>
    <rPh sb="6" eb="7">
      <t>イ</t>
    </rPh>
    <rPh sb="12" eb="13">
      <t>ドオ</t>
    </rPh>
    <phoneticPr fontId="38"/>
  </si>
  <si>
    <t>・澄明時の着色なし
・熟成入り問題なし
　水冷却後、温度上昇推移問題無。</t>
    <rPh sb="1" eb="3">
      <t>チョウメイ</t>
    </rPh>
    <rPh sb="3" eb="4">
      <t>ジ</t>
    </rPh>
    <rPh sb="5" eb="7">
      <t>チャクショク</t>
    </rPh>
    <rPh sb="11" eb="13">
      <t>ジュクセイ</t>
    </rPh>
    <rPh sb="13" eb="14">
      <t>イ</t>
    </rPh>
    <rPh sb="15" eb="17">
      <t>モンダイ</t>
    </rPh>
    <rPh sb="21" eb="22">
      <t>ミズ</t>
    </rPh>
    <rPh sb="22" eb="24">
      <t>レイキャク</t>
    </rPh>
    <rPh sb="24" eb="25">
      <t>ゴ</t>
    </rPh>
    <rPh sb="26" eb="28">
      <t>オンド</t>
    </rPh>
    <rPh sb="28" eb="30">
      <t>ジョウショウ</t>
    </rPh>
    <rPh sb="30" eb="32">
      <t>スイイ</t>
    </rPh>
    <rPh sb="32" eb="34">
      <t>モンダイ</t>
    </rPh>
    <rPh sb="34" eb="35">
      <t>ナシ</t>
    </rPh>
    <phoneticPr fontId="6"/>
  </si>
  <si>
    <t>・澄明問題なし
・熟成入り問題なし</t>
    <rPh sb="1" eb="3">
      <t>チョウメイ</t>
    </rPh>
    <rPh sb="3" eb="5">
      <t>モンダイ</t>
    </rPh>
    <rPh sb="9" eb="11">
      <t>ジュクセイ</t>
    </rPh>
    <rPh sb="11" eb="12">
      <t>イ</t>
    </rPh>
    <rPh sb="13" eb="15">
      <t>モンダイ</t>
    </rPh>
    <phoneticPr fontId="6"/>
  </si>
  <si>
    <t>・今Bの熟成入りも通常通りでした。　　　　　　　　　　　　　澄明後は温度が113℃付近まで上昇。　　　　　　　　　　　冷却後、熟成中は101～102℃キープで終了</t>
    <rPh sb="1" eb="2">
      <t>コン</t>
    </rPh>
    <rPh sb="4" eb="6">
      <t>ジュクセイ</t>
    </rPh>
    <rPh sb="6" eb="7">
      <t>イ</t>
    </rPh>
    <rPh sb="9" eb="10">
      <t>ドオ</t>
    </rPh>
    <rPh sb="30" eb="33">
      <t>チョウメイゴ</t>
    </rPh>
    <rPh sb="34" eb="36">
      <t>オンド</t>
    </rPh>
    <rPh sb="41" eb="43">
      <t>フキン</t>
    </rPh>
    <rPh sb="45" eb="47">
      <t>ジョウショウ</t>
    </rPh>
    <rPh sb="59" eb="62">
      <t>レイキャクゴ</t>
    </rPh>
    <rPh sb="63" eb="65">
      <t>ジュクセイ</t>
    </rPh>
    <rPh sb="65" eb="66">
      <t>チュウ</t>
    </rPh>
    <rPh sb="79" eb="81">
      <t>シュウリョウ</t>
    </rPh>
    <phoneticPr fontId="38"/>
  </si>
  <si>
    <t>・熟成入り問題なし
・2次昇温からの温度上昇、水冷却による温度下降、熟成中の温度推移（蒸気コントロールによる）も問題無。</t>
    <rPh sb="1" eb="3">
      <t>ジュクセイ</t>
    </rPh>
    <rPh sb="3" eb="4">
      <t>イ</t>
    </rPh>
    <rPh sb="5" eb="7">
      <t>モンダイ</t>
    </rPh>
    <rPh sb="12" eb="13">
      <t>ジ</t>
    </rPh>
    <rPh sb="13" eb="15">
      <t>ショウオン</t>
    </rPh>
    <rPh sb="18" eb="20">
      <t>オンド</t>
    </rPh>
    <rPh sb="20" eb="22">
      <t>ジョウショウ</t>
    </rPh>
    <rPh sb="23" eb="24">
      <t>ミズ</t>
    </rPh>
    <rPh sb="24" eb="26">
      <t>レイキャク</t>
    </rPh>
    <rPh sb="29" eb="31">
      <t>オンド</t>
    </rPh>
    <rPh sb="31" eb="33">
      <t>カコウ</t>
    </rPh>
    <rPh sb="34" eb="36">
      <t>ジュクセイ</t>
    </rPh>
    <rPh sb="36" eb="37">
      <t>ナカ</t>
    </rPh>
    <rPh sb="38" eb="40">
      <t>オンド</t>
    </rPh>
    <rPh sb="40" eb="42">
      <t>スイイ</t>
    </rPh>
    <rPh sb="43" eb="45">
      <t>ジョウキ</t>
    </rPh>
    <rPh sb="56" eb="58">
      <t>モンダイ</t>
    </rPh>
    <rPh sb="58" eb="59">
      <t>ナシ</t>
    </rPh>
    <phoneticPr fontId="6"/>
  </si>
  <si>
    <t>時間：3±0.5Hr</t>
    <rPh sb="0" eb="2">
      <t>ジカン</t>
    </rPh>
    <phoneticPr fontId="6"/>
  </si>
  <si>
    <t>濃縮問題なし</t>
    <phoneticPr fontId="6"/>
  </si>
  <si>
    <t>濃縮問題なし</t>
    <rPh sb="0" eb="2">
      <t>ノウシュク</t>
    </rPh>
    <rPh sb="2" eb="4">
      <t>モンダイ</t>
    </rPh>
    <phoneticPr fontId="6"/>
  </si>
  <si>
    <t>EBOH仕込量</t>
    <rPh sb="4" eb="6">
      <t>シコミ</t>
    </rPh>
    <rPh sb="6" eb="7">
      <t>リョウ</t>
    </rPh>
    <phoneticPr fontId="6"/>
  </si>
  <si>
    <t>仕込：350±100L</t>
    <rPh sb="0" eb="2">
      <t>シコミ</t>
    </rPh>
    <phoneticPr fontId="6"/>
  </si>
  <si>
    <t>脱色活性炭仕込</t>
    <rPh sb="0" eb="2">
      <t>ダッショク</t>
    </rPh>
    <rPh sb="2" eb="5">
      <t>カッセイタン</t>
    </rPh>
    <rPh sb="5" eb="7">
      <t>シコミ</t>
    </rPh>
    <phoneticPr fontId="6"/>
  </si>
  <si>
    <t>仕込：5.0±5.0kg</t>
    <rPh sb="0" eb="2">
      <t>シコミ</t>
    </rPh>
    <phoneticPr fontId="6"/>
  </si>
  <si>
    <t>活性炭3kg投入。
着色あり7kg追加投入。</t>
    <rPh sb="0" eb="3">
      <t>カッセイタン</t>
    </rPh>
    <rPh sb="6" eb="8">
      <t>トウニュウ</t>
    </rPh>
    <rPh sb="10" eb="12">
      <t>チャクショク</t>
    </rPh>
    <rPh sb="17" eb="19">
      <t>ツイカ</t>
    </rPh>
    <rPh sb="19" eb="21">
      <t>トウニュウ</t>
    </rPh>
    <phoneticPr fontId="6"/>
  </si>
  <si>
    <t>活性炭2Kg投入してます。ブフナろ過にて脱色前のAPHA：50～60位で、脱色後40～30位（脱色後は職長にも見て貰っています。）</t>
    <rPh sb="0" eb="3">
      <t>カッセイタン</t>
    </rPh>
    <rPh sb="6" eb="8">
      <t>トウニュウ</t>
    </rPh>
    <rPh sb="47" eb="50">
      <t>ダッショクゴ</t>
    </rPh>
    <rPh sb="57" eb="58">
      <t>モラ</t>
    </rPh>
    <phoneticPr fontId="38"/>
  </si>
  <si>
    <t>活性炭２Kg投入</t>
    <rPh sb="0" eb="3">
      <t>カッセイタン</t>
    </rPh>
    <rPh sb="6" eb="8">
      <t>トウニュウ</t>
    </rPh>
    <phoneticPr fontId="38"/>
  </si>
  <si>
    <t>活性炭3ｋｇ投入</t>
    <rPh sb="0" eb="3">
      <t>カッセイタン</t>
    </rPh>
    <rPh sb="6" eb="8">
      <t>トウニュウ</t>
    </rPh>
    <phoneticPr fontId="6"/>
  </si>
  <si>
    <t>その他、備考</t>
    <rPh sb="2" eb="3">
      <t>タ</t>
    </rPh>
    <rPh sb="4" eb="6">
      <t>ビコウ</t>
    </rPh>
    <phoneticPr fontId="6"/>
  </si>
  <si>
    <t>APHA:50以下</t>
    <rPh sb="7" eb="9">
      <t>イカ</t>
    </rPh>
    <phoneticPr fontId="6"/>
  </si>
  <si>
    <t>3KG仕込みの活性炭では色度50以上が確認されたので活性炭の仕込み量を10KG（管理基準値内）に増やし色度50以下にした。</t>
    <phoneticPr fontId="6"/>
  </si>
  <si>
    <t>濾過中のAPHAも40～30位です。</t>
    <rPh sb="0" eb="3">
      <t>ロカチュウ</t>
    </rPh>
    <rPh sb="14" eb="15">
      <t>クライ</t>
    </rPh>
    <phoneticPr fontId="38"/>
  </si>
  <si>
    <t>APHA：３０～４０位です。</t>
    <phoneticPr fontId="6"/>
  </si>
  <si>
    <t>着色は40ぐらいでした。標準50より薄くて30より濃い、濾過速度は1時間でした。</t>
    <rPh sb="0" eb="2">
      <t>チャクショク</t>
    </rPh>
    <rPh sb="12" eb="14">
      <t>ヒョウジュン</t>
    </rPh>
    <rPh sb="18" eb="19">
      <t>ウス</t>
    </rPh>
    <rPh sb="25" eb="26">
      <t>コ</t>
    </rPh>
    <rPh sb="28" eb="32">
      <t>ロカソクド</t>
    </rPh>
    <rPh sb="34" eb="36">
      <t>ジカン</t>
    </rPh>
    <phoneticPr fontId="38"/>
  </si>
  <si>
    <t>APHA：３０～４０位です。濾過時間１時間でした。</t>
    <rPh sb="14" eb="16">
      <t>ロカ</t>
    </rPh>
    <rPh sb="16" eb="18">
      <t>ジカン</t>
    </rPh>
    <rPh sb="19" eb="21">
      <t>ジカン</t>
    </rPh>
    <phoneticPr fontId="6"/>
  </si>
  <si>
    <t>※別紙異常報告書参照</t>
    <rPh sb="1" eb="3">
      <t>ベッシ</t>
    </rPh>
    <rPh sb="3" eb="5">
      <t>イジョウ</t>
    </rPh>
    <rPh sb="5" eb="8">
      <t>ホウコクショ</t>
    </rPh>
    <rPh sb="8" eb="10">
      <t>サンショウ</t>
    </rPh>
    <phoneticPr fontId="6"/>
  </si>
  <si>
    <t>※内温が100℃になると蒸気弁（自動弁）</t>
    <rPh sb="1" eb="3">
      <t>ナイオン</t>
    </rPh>
    <rPh sb="12" eb="14">
      <t>ジョウキ</t>
    </rPh>
    <rPh sb="14" eb="15">
      <t>ベン</t>
    </rPh>
    <rPh sb="16" eb="18">
      <t>ジドウ</t>
    </rPh>
    <rPh sb="18" eb="19">
      <t>ベン</t>
    </rPh>
    <phoneticPr fontId="6"/>
  </si>
  <si>
    <t>　開になり　101℃で蒸気弁閉。</t>
    <phoneticPr fontId="6"/>
  </si>
  <si>
    <t>　内温を100～105℃間を推移。</t>
    <rPh sb="1" eb="3">
      <t>ナイオン</t>
    </rPh>
    <rPh sb="12" eb="13">
      <t>カン</t>
    </rPh>
    <rPh sb="14" eb="16">
      <t>スイイ</t>
    </rPh>
    <phoneticPr fontId="6"/>
  </si>
  <si>
    <t>丸善石油化学</t>
    <phoneticPr fontId="6"/>
  </si>
  <si>
    <t>(丸善石油化学)</t>
    <phoneticPr fontId="6"/>
  </si>
  <si>
    <t>DESメーカー</t>
    <phoneticPr fontId="6"/>
  </si>
  <si>
    <t>APHA:30</t>
    <phoneticPr fontId="6"/>
  </si>
  <si>
    <t>3Kg</t>
    <phoneticPr fontId="6"/>
  </si>
  <si>
    <t>350L</t>
    <phoneticPr fontId="6"/>
  </si>
  <si>
    <t>180min</t>
    <phoneticPr fontId="6"/>
  </si>
  <si>
    <t>107.2℃～105.0℃
ジャケットに蒸気が入り、温度が上昇、下降を繰り返す。</t>
    <rPh sb="21" eb="23">
      <t>ジョウキ</t>
    </rPh>
    <rPh sb="24" eb="25">
      <t>ハイ</t>
    </rPh>
    <rPh sb="27" eb="29">
      <t>オンド</t>
    </rPh>
    <rPh sb="30" eb="32">
      <t>ジョウショウ</t>
    </rPh>
    <rPh sb="33" eb="35">
      <t>カコウ</t>
    </rPh>
    <rPh sb="36" eb="37">
      <t>ク</t>
    </rPh>
    <rPh sb="38" eb="39">
      <t>カエ</t>
    </rPh>
    <phoneticPr fontId="6"/>
  </si>
  <si>
    <t>纏め</t>
    <rPh sb="0" eb="1">
      <t>マト</t>
    </rPh>
    <phoneticPr fontId="6"/>
  </si>
  <si>
    <t>400L</t>
    <phoneticPr fontId="6"/>
  </si>
  <si>
    <t>濃縮３時間目前に濁り確認したところまだ濁りがありPHが8.0まで低下していた（通常は12以上）濃縮時間を３０分延長</t>
    <rPh sb="47" eb="49">
      <t>ノウシュク</t>
    </rPh>
    <rPh sb="49" eb="51">
      <t>ジカン</t>
    </rPh>
    <rPh sb="54" eb="55">
      <t>プン</t>
    </rPh>
    <rPh sb="55" eb="57">
      <t>エンチョウ</t>
    </rPh>
    <phoneticPr fontId="6"/>
  </si>
  <si>
    <t>熟成の温度傾向は以前と変わらない傾向になった</t>
    <phoneticPr fontId="6"/>
  </si>
  <si>
    <t>現状OH400L仕込みに変えて濃縮時のPH低下、濁りでの濃縮延長は無くなったが以前よりも濁りが取れにくくなっている（以前は早いときで2時間30分ほどで濁りが無くなるが現状は3時間ギリギリで濁りが無くなっている）</t>
    <phoneticPr fontId="6"/>
  </si>
  <si>
    <t>OHタンク更新に伴い、以前のタンクとの誤差にて、PH14以上にするOHの量に変動が生じているのかインド品使用の反応液に違いがありPHが上がりにくくなっていてOH400L仕込みになったのかはわからないが現状OH400L仕込みに変えて濃縮時のPH低下、濁りでの濃縮延長は無くなった</t>
    <phoneticPr fontId="6"/>
  </si>
  <si>
    <t>・１B目ではサンプル時に着色があった為、追加仕込みを行ったそれでもAP40と高い推移であった２B目以降は１B目の活性炭仕込み量を参考に仕込んでいるので脱色の時間延長はないが、やはりAPは高く推移している（AP30～40）</t>
    <phoneticPr fontId="6"/>
  </si>
  <si>
    <t>EBS工程　　　インド品DES使用　工程状況報告</t>
    <rPh sb="3" eb="5">
      <t>コウテイ</t>
    </rPh>
    <rPh sb="11" eb="12">
      <t>ヒン</t>
    </rPh>
    <rPh sb="15" eb="17">
      <t>シヨウ</t>
    </rPh>
    <rPh sb="18" eb="20">
      <t>コウテイ</t>
    </rPh>
    <rPh sb="20" eb="22">
      <t>ジョウキョウ</t>
    </rPh>
    <rPh sb="22" eb="24">
      <t>ホウコク</t>
    </rPh>
    <phoneticPr fontId="38"/>
  </si>
  <si>
    <t>作成日：</t>
    <rPh sb="0" eb="2">
      <t>サクセイ</t>
    </rPh>
    <rPh sb="2" eb="3">
      <t>ヒ</t>
    </rPh>
    <phoneticPr fontId="38"/>
  </si>
  <si>
    <t>1. 熟成温度</t>
    <rPh sb="3" eb="5">
      <t>ジュクセイ</t>
    </rPh>
    <phoneticPr fontId="38"/>
  </si>
  <si>
    <t>インド品1B目だけ温度推移が異なった。</t>
  </si>
  <si>
    <t>吉田</t>
    <rPh sb="0" eb="2">
      <t>ヨシダ</t>
    </rPh>
    <phoneticPr fontId="38"/>
  </si>
  <si>
    <t>熟成の温度傾向は以前と変わらない傾向になった</t>
    <rPh sb="0" eb="2">
      <t>ジュクセイ</t>
    </rPh>
    <rPh sb="3" eb="5">
      <t>オンド</t>
    </rPh>
    <rPh sb="5" eb="7">
      <t>ケイコウ</t>
    </rPh>
    <rPh sb="8" eb="10">
      <t>イゼン</t>
    </rPh>
    <rPh sb="11" eb="12">
      <t>カ</t>
    </rPh>
    <rPh sb="16" eb="18">
      <t>ケイコウ</t>
    </rPh>
    <phoneticPr fontId="38"/>
  </si>
  <si>
    <t>以降のバッチは温度推移がこれまで通りに戻ったのか？</t>
  </si>
  <si>
    <t>甲斐</t>
    <rPh sb="0" eb="2">
      <t>カイ</t>
    </rPh>
    <phoneticPr fontId="38"/>
  </si>
  <si>
    <t>・インド品1B目だけ温度推移が異なった事になったが</t>
    <rPh sb="19" eb="20">
      <t>コト</t>
    </rPh>
    <phoneticPr fontId="38"/>
  </si>
  <si>
    <t>　その後での２B目以降は温度変化が見られなかった。</t>
    <rPh sb="3" eb="4">
      <t>ゴ</t>
    </rPh>
    <rPh sb="8" eb="9">
      <t>メ</t>
    </rPh>
    <rPh sb="9" eb="11">
      <t>イコウ</t>
    </rPh>
    <rPh sb="12" eb="14">
      <t>オンド</t>
    </rPh>
    <rPh sb="14" eb="16">
      <t>ヘンカ</t>
    </rPh>
    <rPh sb="17" eb="18">
      <t>ミ</t>
    </rPh>
    <phoneticPr fontId="38"/>
  </si>
  <si>
    <t>　これまで通りに戻ったと考えられる。</t>
    <rPh sb="5" eb="6">
      <t>ツウ</t>
    </rPh>
    <rPh sb="8" eb="9">
      <t>モド</t>
    </rPh>
    <rPh sb="12" eb="13">
      <t>カンガ</t>
    </rPh>
    <phoneticPr fontId="38"/>
  </si>
  <si>
    <t>坂元</t>
    <rPh sb="0" eb="2">
      <t>サカモト</t>
    </rPh>
    <phoneticPr fontId="38"/>
  </si>
  <si>
    <t>滴下ENDから2次昇温、澄明、冷却、熟成入り、熟成時の蒸気ｺﾝﾄﾛｰﾙ下での</t>
    <rPh sb="0" eb="2">
      <t>テキカ</t>
    </rPh>
    <rPh sb="8" eb="11">
      <t>ジショウオン</t>
    </rPh>
    <rPh sb="12" eb="14">
      <t>チョウメイ</t>
    </rPh>
    <rPh sb="15" eb="17">
      <t>レイキャク</t>
    </rPh>
    <rPh sb="18" eb="20">
      <t>ジュクセイ</t>
    </rPh>
    <rPh sb="20" eb="21">
      <t>イ</t>
    </rPh>
    <rPh sb="23" eb="25">
      <t>ジュクセイ</t>
    </rPh>
    <rPh sb="25" eb="26">
      <t>ジ</t>
    </rPh>
    <rPh sb="27" eb="29">
      <t>ジョウキ</t>
    </rPh>
    <rPh sb="35" eb="36">
      <t>カ</t>
    </rPh>
    <phoneticPr fontId="38"/>
  </si>
  <si>
    <t>ﾄﾚﾝﾄﾞｸﾞﾗﾌ推移も異常無</t>
    <rPh sb="9" eb="11">
      <t>スイイ</t>
    </rPh>
    <rPh sb="12" eb="14">
      <t>イジョウ</t>
    </rPh>
    <rPh sb="14" eb="15">
      <t>ナシ</t>
    </rPh>
    <phoneticPr fontId="38"/>
  </si>
  <si>
    <t>2. 濃縮時間</t>
  </si>
  <si>
    <t>現状OH400L仕込みに変えて濃縮時のPH低下、濁りでの濃縮延長は無くなったが</t>
    <rPh sb="0" eb="2">
      <t>ゲンジョウ</t>
    </rPh>
    <rPh sb="8" eb="10">
      <t>シコ</t>
    </rPh>
    <rPh sb="12" eb="13">
      <t>カ</t>
    </rPh>
    <rPh sb="15" eb="18">
      <t>ノウシュクトキ</t>
    </rPh>
    <rPh sb="21" eb="23">
      <t>テイカ</t>
    </rPh>
    <rPh sb="24" eb="25">
      <t>ニゴ</t>
    </rPh>
    <rPh sb="28" eb="30">
      <t>ノウシュク</t>
    </rPh>
    <rPh sb="30" eb="32">
      <t>エンチョウ</t>
    </rPh>
    <rPh sb="33" eb="34">
      <t>ナ</t>
    </rPh>
    <phoneticPr fontId="38"/>
  </si>
  <si>
    <t>変わらない。</t>
  </si>
  <si>
    <t>以前よりも濁りが取れにくくなっている（以前は早いときで2時間30分ほどで濁りが無くなるが</t>
    <rPh sb="0" eb="2">
      <t>イゼン</t>
    </rPh>
    <rPh sb="5" eb="6">
      <t>ニゴ</t>
    </rPh>
    <rPh sb="8" eb="9">
      <t>ト</t>
    </rPh>
    <rPh sb="19" eb="21">
      <t>イゼン</t>
    </rPh>
    <rPh sb="22" eb="23">
      <t>ハヤ</t>
    </rPh>
    <rPh sb="28" eb="30">
      <t>ジカン</t>
    </rPh>
    <rPh sb="32" eb="33">
      <t>フン</t>
    </rPh>
    <rPh sb="36" eb="37">
      <t>ニゴ</t>
    </rPh>
    <rPh sb="39" eb="40">
      <t>ナ</t>
    </rPh>
    <phoneticPr fontId="38"/>
  </si>
  <si>
    <t>現状は3時間ギリギリで濁りが無くなっている）</t>
    <rPh sb="0" eb="2">
      <t>ゲンジョウ</t>
    </rPh>
    <rPh sb="4" eb="6">
      <t>ジカン</t>
    </rPh>
    <rPh sb="11" eb="12">
      <t>ニゴ</t>
    </rPh>
    <rPh sb="14" eb="15">
      <t>ナ</t>
    </rPh>
    <phoneticPr fontId="38"/>
  </si>
  <si>
    <t>・EBOHを１B目より５０L仕込みを増やすと濃縮時でのPH</t>
    <rPh sb="8" eb="9">
      <t>メ</t>
    </rPh>
    <rPh sb="14" eb="16">
      <t>シコ</t>
    </rPh>
    <rPh sb="18" eb="19">
      <t>フ</t>
    </rPh>
    <rPh sb="22" eb="24">
      <t>ノウシュク</t>
    </rPh>
    <rPh sb="24" eb="25">
      <t>トキ</t>
    </rPh>
    <phoneticPr fontId="38"/>
  </si>
  <si>
    <t>ダウンが無くなり、濃縮時間が伸びる傾向は無くなった。</t>
    <rPh sb="4" eb="5">
      <t>ナ</t>
    </rPh>
    <rPh sb="9" eb="13">
      <t>ノウシュクジカン</t>
    </rPh>
    <rPh sb="14" eb="15">
      <t>ノ</t>
    </rPh>
    <rPh sb="17" eb="19">
      <t>ケイコウ</t>
    </rPh>
    <rPh sb="20" eb="21">
      <t>ナ</t>
    </rPh>
    <phoneticPr fontId="38"/>
  </si>
  <si>
    <t>３時間の濃縮で濁りが取れるようになった。</t>
    <rPh sb="1" eb="3">
      <t>ジカン</t>
    </rPh>
    <rPh sb="4" eb="6">
      <t>ノウシュク</t>
    </rPh>
    <rPh sb="7" eb="8">
      <t>ニゴ</t>
    </rPh>
    <rPh sb="10" eb="11">
      <t>ト</t>
    </rPh>
    <phoneticPr fontId="38"/>
  </si>
  <si>
    <t>・EBOH仕込み量を増やす事で濃縮時間延長とPHダウンを</t>
    <rPh sb="5" eb="7">
      <t>シコ</t>
    </rPh>
    <rPh sb="8" eb="9">
      <t>リョウ</t>
    </rPh>
    <rPh sb="10" eb="11">
      <t>フ</t>
    </rPh>
    <rPh sb="13" eb="14">
      <t>コト</t>
    </rPh>
    <rPh sb="15" eb="17">
      <t>ノウシュク</t>
    </rPh>
    <rPh sb="17" eb="19">
      <t>ジカン</t>
    </rPh>
    <rPh sb="19" eb="21">
      <t>エンチョウ</t>
    </rPh>
    <phoneticPr fontId="38"/>
  </si>
  <si>
    <t>無くす事ができた。</t>
    <rPh sb="0" eb="1">
      <t>ナ</t>
    </rPh>
    <rPh sb="3" eb="4">
      <t>コト</t>
    </rPh>
    <phoneticPr fontId="38"/>
  </si>
  <si>
    <t>高橋</t>
    <rPh sb="0" eb="2">
      <t>タカハシ</t>
    </rPh>
    <phoneticPr fontId="38"/>
  </si>
  <si>
    <t>OHタンク更新に伴い仕込みラインが長くなり、また、旧タンクとの誤差もあり仕込量が不足するた仕込み量を増やす。</t>
    <rPh sb="5" eb="7">
      <t>コウシン</t>
    </rPh>
    <rPh sb="8" eb="9">
      <t>トモナ</t>
    </rPh>
    <rPh sb="10" eb="12">
      <t>シコ</t>
    </rPh>
    <rPh sb="17" eb="18">
      <t>ナガ</t>
    </rPh>
    <rPh sb="25" eb="26">
      <t>キュウ</t>
    </rPh>
    <rPh sb="31" eb="33">
      <t>ゴサ</t>
    </rPh>
    <rPh sb="36" eb="38">
      <t>シコ</t>
    </rPh>
    <rPh sb="38" eb="39">
      <t>リョウ</t>
    </rPh>
    <rPh sb="40" eb="42">
      <t>フソク</t>
    </rPh>
    <rPh sb="45" eb="47">
      <t>シコ</t>
    </rPh>
    <rPh sb="48" eb="49">
      <t>リョウ</t>
    </rPh>
    <rPh sb="50" eb="51">
      <t>フ</t>
    </rPh>
    <phoneticPr fontId="38"/>
  </si>
  <si>
    <t>（50L増やしpH14以上に成った事を確認済みです）</t>
    <rPh sb="4" eb="5">
      <t>フ</t>
    </rPh>
    <rPh sb="11" eb="13">
      <t>イジョウ</t>
    </rPh>
    <rPh sb="14" eb="15">
      <t>ナ</t>
    </rPh>
    <rPh sb="17" eb="18">
      <t>コト</t>
    </rPh>
    <rPh sb="19" eb="21">
      <t>カクニン</t>
    </rPh>
    <rPh sb="21" eb="22">
      <t>ズ</t>
    </rPh>
    <phoneticPr fontId="38"/>
  </si>
  <si>
    <t>3. EBOH仕込み量</t>
  </si>
  <si>
    <t>OHタンク更新に伴い、以前のタンクとの誤差にて、PH14以上にするOHの量に変動が生じているのか</t>
    <rPh sb="5" eb="7">
      <t>コウシン</t>
    </rPh>
    <rPh sb="8" eb="9">
      <t>トモナ</t>
    </rPh>
    <rPh sb="11" eb="13">
      <t>イゼン</t>
    </rPh>
    <rPh sb="19" eb="21">
      <t>ゴサ</t>
    </rPh>
    <rPh sb="28" eb="30">
      <t>イジョウ</t>
    </rPh>
    <rPh sb="36" eb="37">
      <t>リョウ</t>
    </rPh>
    <rPh sb="38" eb="40">
      <t>ヘンドウ</t>
    </rPh>
    <rPh sb="41" eb="42">
      <t>ショウ</t>
    </rPh>
    <phoneticPr fontId="38"/>
  </si>
  <si>
    <t>通常と比べて+50Lとなっている。</t>
  </si>
  <si>
    <t>インド品使用の反応液に違いがありPHが上がりにくくなっていてOH400L仕込みになったのかはわからないが</t>
    <rPh sb="3" eb="4">
      <t>ヒン</t>
    </rPh>
    <rPh sb="4" eb="6">
      <t>シヨウ</t>
    </rPh>
    <rPh sb="7" eb="9">
      <t>ハンノウ</t>
    </rPh>
    <rPh sb="9" eb="10">
      <t>エキ</t>
    </rPh>
    <rPh sb="11" eb="12">
      <t>チガ</t>
    </rPh>
    <rPh sb="19" eb="20">
      <t>ア</t>
    </rPh>
    <rPh sb="36" eb="38">
      <t>シコ</t>
    </rPh>
    <phoneticPr fontId="38"/>
  </si>
  <si>
    <t>現状OH400L仕込みに変えて濃縮時のPH低下、濁りでの濃縮延長は無くなった</t>
    <rPh sb="0" eb="2">
      <t>ゲンジョウ</t>
    </rPh>
    <rPh sb="8" eb="10">
      <t>シコ</t>
    </rPh>
    <rPh sb="12" eb="13">
      <t>カ</t>
    </rPh>
    <rPh sb="15" eb="18">
      <t>ノウシュクトキ</t>
    </rPh>
    <rPh sb="21" eb="23">
      <t>テイカ</t>
    </rPh>
    <rPh sb="24" eb="25">
      <t>ニゴ</t>
    </rPh>
    <rPh sb="28" eb="30">
      <t>ノウシュク</t>
    </rPh>
    <rPh sb="30" eb="32">
      <t>エンチョウ</t>
    </rPh>
    <rPh sb="33" eb="34">
      <t>ナ</t>
    </rPh>
    <phoneticPr fontId="38"/>
  </si>
  <si>
    <t>・１B目ではサンプル時に着色が見られた為、活性炭追加を行ったが</t>
    <rPh sb="3" eb="4">
      <t>メ</t>
    </rPh>
    <rPh sb="10" eb="11">
      <t>トキ</t>
    </rPh>
    <rPh sb="12" eb="14">
      <t>チャクショク</t>
    </rPh>
    <rPh sb="15" eb="16">
      <t>ミ</t>
    </rPh>
    <rPh sb="19" eb="20">
      <t>タメ</t>
    </rPh>
    <rPh sb="21" eb="24">
      <t>カッセイタン</t>
    </rPh>
    <rPh sb="24" eb="26">
      <t>ツイカ</t>
    </rPh>
    <rPh sb="27" eb="28">
      <t>オコナ</t>
    </rPh>
    <phoneticPr fontId="38"/>
  </si>
  <si>
    <t>２B目以降ではサンプル時に着色が見られないので活性炭仕込み</t>
    <rPh sb="2" eb="3">
      <t>メ</t>
    </rPh>
    <rPh sb="3" eb="5">
      <t>イコウ</t>
    </rPh>
    <rPh sb="11" eb="12">
      <t>トキ</t>
    </rPh>
    <rPh sb="13" eb="15">
      <t>チャクショク</t>
    </rPh>
    <rPh sb="16" eb="17">
      <t>ミ</t>
    </rPh>
    <rPh sb="23" eb="26">
      <t>カッセイタン</t>
    </rPh>
    <rPh sb="26" eb="28">
      <t>シコ</t>
    </rPh>
    <phoneticPr fontId="38"/>
  </si>
  <si>
    <t>追加が必要無くなった。</t>
    <rPh sb="0" eb="2">
      <t>ツイカ</t>
    </rPh>
    <rPh sb="3" eb="5">
      <t>ヒツヨウ</t>
    </rPh>
    <rPh sb="5" eb="6">
      <t>ナ</t>
    </rPh>
    <phoneticPr fontId="38"/>
  </si>
  <si>
    <t>4. 脱色活性炭仕込み</t>
  </si>
  <si>
    <t>・１B目ではサンプル時に着色があった為、追加仕込みを行った</t>
    <rPh sb="3" eb="4">
      <t>メ</t>
    </rPh>
    <rPh sb="10" eb="11">
      <t>トキ</t>
    </rPh>
    <rPh sb="12" eb="14">
      <t>チャクショク</t>
    </rPh>
    <rPh sb="18" eb="19">
      <t>タメ</t>
    </rPh>
    <rPh sb="20" eb="22">
      <t>ツイカ</t>
    </rPh>
    <rPh sb="22" eb="24">
      <t>シコ</t>
    </rPh>
    <rPh sb="26" eb="27">
      <t>オコナ</t>
    </rPh>
    <phoneticPr fontId="38"/>
  </si>
  <si>
    <t>インド品1B目だけ仕込み量が増えた。</t>
  </si>
  <si>
    <t>それでもAP40と高い推移であった</t>
    <rPh sb="9" eb="10">
      <t>タカ</t>
    </rPh>
    <rPh sb="11" eb="13">
      <t>スイイ</t>
    </rPh>
    <phoneticPr fontId="38"/>
  </si>
  <si>
    <t>以降のバッチはこれまで通りに戻った。</t>
  </si>
  <si>
    <t>２B目以降は１B目の活性炭仕込み量を参考に仕込んでいるので</t>
    <rPh sb="2" eb="3">
      <t>メ</t>
    </rPh>
    <rPh sb="3" eb="5">
      <t>イコウ</t>
    </rPh>
    <rPh sb="8" eb="9">
      <t>メ</t>
    </rPh>
    <rPh sb="10" eb="13">
      <t>カッセイタン</t>
    </rPh>
    <rPh sb="13" eb="15">
      <t>シコ</t>
    </rPh>
    <rPh sb="16" eb="17">
      <t>リョウ</t>
    </rPh>
    <rPh sb="18" eb="20">
      <t>サンコウ</t>
    </rPh>
    <rPh sb="21" eb="23">
      <t>シコ</t>
    </rPh>
    <phoneticPr fontId="38"/>
  </si>
  <si>
    <t>脱色の時間延長はないが、やはりAPは高く</t>
    <rPh sb="0" eb="2">
      <t>ダッショク</t>
    </rPh>
    <rPh sb="3" eb="5">
      <t>ジカン</t>
    </rPh>
    <rPh sb="5" eb="7">
      <t>エンチョウ</t>
    </rPh>
    <rPh sb="18" eb="19">
      <t>タカ</t>
    </rPh>
    <phoneticPr fontId="38"/>
  </si>
  <si>
    <t>推移している（AP30～40）</t>
    <rPh sb="0" eb="2">
      <t>スイイ</t>
    </rPh>
    <phoneticPr fontId="38"/>
  </si>
  <si>
    <t>インド品前よりも1～2ｋｇ仕込量が多い（管理値内）</t>
    <rPh sb="3" eb="4">
      <t>ヒン</t>
    </rPh>
    <rPh sb="4" eb="5">
      <t>マエ</t>
    </rPh>
    <rPh sb="13" eb="15">
      <t>シコミ</t>
    </rPh>
    <rPh sb="15" eb="16">
      <t>リョウ</t>
    </rPh>
    <rPh sb="17" eb="18">
      <t>オオ</t>
    </rPh>
    <rPh sb="20" eb="22">
      <t>カンリ</t>
    </rPh>
    <rPh sb="22" eb="23">
      <t>チ</t>
    </rPh>
    <rPh sb="23" eb="24">
      <t>ナイ</t>
    </rPh>
    <phoneticPr fontId="38"/>
  </si>
  <si>
    <t>直近10ロットAPHA：</t>
    <phoneticPr fontId="38"/>
  </si>
  <si>
    <t>製品分析値としては、10程度高い状態である。</t>
    <rPh sb="0" eb="2">
      <t>セイヒン</t>
    </rPh>
    <rPh sb="2" eb="4">
      <t>ブンセキ</t>
    </rPh>
    <rPh sb="4" eb="5">
      <t>チ</t>
    </rPh>
    <rPh sb="12" eb="14">
      <t>テイド</t>
    </rPh>
    <rPh sb="14" eb="15">
      <t>タカ</t>
    </rPh>
    <rPh sb="16" eb="18">
      <t>ジョウタイ</t>
    </rPh>
    <phoneticPr fontId="38"/>
  </si>
  <si>
    <t>Lot.№2302697（ｲﾝﾄﾞ品使用製品）</t>
    <rPh sb="17" eb="18">
      <t>ヒン</t>
    </rPh>
    <rPh sb="18" eb="20">
      <t>シヨウ</t>
    </rPh>
    <rPh sb="20" eb="22">
      <t>セイヒン</t>
    </rPh>
    <phoneticPr fontId="38"/>
  </si>
  <si>
    <t>ＥＢＳ濃度管理基準値　５８．０～６０．０％</t>
    <rPh sb="3" eb="5">
      <t>ノウド</t>
    </rPh>
    <rPh sb="5" eb="7">
      <t>カンリ</t>
    </rPh>
    <rPh sb="7" eb="10">
      <t>キジュンチ</t>
    </rPh>
    <phoneticPr fontId="71"/>
  </si>
  <si>
    <t>pH半年在庫品確認試験のこと</t>
    <rPh sb="2" eb="4">
      <t>ハントシ</t>
    </rPh>
    <rPh sb="4" eb="7">
      <t>ザイコヒン</t>
    </rPh>
    <rPh sb="7" eb="9">
      <t>カクニン</t>
    </rPh>
    <rPh sb="9" eb="11">
      <t>シケン</t>
    </rPh>
    <phoneticPr fontId="71"/>
  </si>
  <si>
    <t>※出荷時には、初回分析値で発行。台帳記入するのみ。</t>
    <rPh sb="1" eb="3">
      <t>シュッカ</t>
    </rPh>
    <rPh sb="3" eb="4">
      <t>ジ</t>
    </rPh>
    <rPh sb="7" eb="9">
      <t>ショカイ</t>
    </rPh>
    <rPh sb="9" eb="11">
      <t>ブンセキ</t>
    </rPh>
    <rPh sb="11" eb="12">
      <t>チ</t>
    </rPh>
    <rPh sb="13" eb="15">
      <t>ハッコウ</t>
    </rPh>
    <rPh sb="16" eb="18">
      <t>ダイチョウ</t>
    </rPh>
    <rPh sb="18" eb="20">
      <t>キニュウ</t>
    </rPh>
    <phoneticPr fontId="71"/>
  </si>
  <si>
    <t>ＥＢＳ製品</t>
  </si>
  <si>
    <t>１９９０年より</t>
  </si>
  <si>
    <t>外観</t>
  </si>
  <si>
    <t>色度</t>
  </si>
  <si>
    <t>ＰＨ</t>
  </si>
  <si>
    <t>濃度</t>
  </si>
  <si>
    <t>アミン</t>
  </si>
  <si>
    <t>灰分</t>
  </si>
  <si>
    <t>Ｃａ</t>
  </si>
  <si>
    <t>Ｃｌ</t>
  </si>
  <si>
    <t>Ｆｅ</t>
  </si>
  <si>
    <t>ＴＢＡ</t>
  </si>
  <si>
    <t>比重</t>
    <rPh sb="0" eb="2">
      <t>ヒジュウ</t>
    </rPh>
    <phoneticPr fontId="71"/>
  </si>
  <si>
    <t>Lot.No</t>
  </si>
  <si>
    <t>製造日</t>
    <rPh sb="0" eb="3">
      <t>セイゾウビ</t>
    </rPh>
    <phoneticPr fontId="71"/>
  </si>
  <si>
    <t>分析日</t>
    <rPh sb="0" eb="2">
      <t>ブンセキ</t>
    </rPh>
    <rPh sb="2" eb="3">
      <t>ヒ</t>
    </rPh>
    <phoneticPr fontId="71"/>
  </si>
  <si>
    <t>無臭・無色</t>
  </si>
  <si>
    <t>50HZ以下</t>
  </si>
  <si>
    <t>５～９</t>
  </si>
  <si>
    <t>50%以上</t>
  </si>
  <si>
    <t>0.1%以下</t>
  </si>
  <si>
    <t>50ppm以下</t>
  </si>
  <si>
    <t>２ppm以下</t>
  </si>
  <si>
    <t>30ppm以下</t>
  </si>
  <si>
    <t>純分量</t>
    <rPh sb="0" eb="2">
      <t>ジュンブン</t>
    </rPh>
    <rPh sb="2" eb="3">
      <t>リョウ</t>
    </rPh>
    <phoneticPr fontId="71"/>
  </si>
  <si>
    <t>純分量×２</t>
    <rPh sb="0" eb="2">
      <t>ジュンブン</t>
    </rPh>
    <rPh sb="2" eb="3">
      <t>リョウ</t>
    </rPh>
    <phoneticPr fontId="71"/>
  </si>
  <si>
    <t>ｐH確認日</t>
    <rPh sb="2" eb="4">
      <t>カクニン</t>
    </rPh>
    <rPh sb="4" eb="5">
      <t>ビ</t>
    </rPh>
    <phoneticPr fontId="71"/>
  </si>
  <si>
    <t>製品濃度</t>
    <rPh sb="0" eb="2">
      <t>セイヒン</t>
    </rPh>
    <rPh sb="2" eb="4">
      <t>ノウド</t>
    </rPh>
    <phoneticPr fontId="71"/>
  </si>
  <si>
    <t>製造測定
濃度Av.</t>
    <rPh sb="0" eb="2">
      <t>セイゾウ</t>
    </rPh>
    <rPh sb="2" eb="4">
      <t>ソクテイ</t>
    </rPh>
    <rPh sb="5" eb="7">
      <t>ノウド</t>
    </rPh>
    <phoneticPr fontId="71"/>
  </si>
  <si>
    <t>製品値-製造値</t>
    <rPh sb="0" eb="2">
      <t>セイヒン</t>
    </rPh>
    <rPh sb="2" eb="3">
      <t>アタイ</t>
    </rPh>
    <rPh sb="4" eb="6">
      <t>セイゾウ</t>
    </rPh>
    <rPh sb="6" eb="7">
      <t>アタイ</t>
    </rPh>
    <phoneticPr fontId="71"/>
  </si>
  <si>
    <t>製造測定濃度値</t>
    <rPh sb="0" eb="2">
      <t>セイゾウ</t>
    </rPh>
    <rPh sb="2" eb="4">
      <t>ソクテイ</t>
    </rPh>
    <rPh sb="4" eb="6">
      <t>ノウド</t>
    </rPh>
    <rPh sb="6" eb="7">
      <t>アタイ</t>
    </rPh>
    <phoneticPr fontId="71"/>
  </si>
  <si>
    <t>製造測定値</t>
    <rPh sb="0" eb="2">
      <t>セイゾウ</t>
    </rPh>
    <rPh sb="2" eb="4">
      <t>ソクテイ</t>
    </rPh>
    <rPh sb="4" eb="5">
      <t>チ</t>
    </rPh>
    <phoneticPr fontId="71"/>
  </si>
  <si>
    <t>25℃</t>
    <phoneticPr fontId="71"/>
  </si>
  <si>
    <t/>
  </si>
  <si>
    <t>適</t>
    <rPh sb="0" eb="1">
      <t>テキ</t>
    </rPh>
    <phoneticPr fontId="71"/>
  </si>
  <si>
    <t>trace</t>
    <phoneticPr fontId="71"/>
  </si>
  <si>
    <t>製造</t>
    <rPh sb="0" eb="2">
      <t>セイゾウ</t>
    </rPh>
    <phoneticPr fontId="71"/>
  </si>
  <si>
    <t>A</t>
    <phoneticPr fontId="71"/>
  </si>
  <si>
    <t>1505530前</t>
    <rPh sb="7" eb="8">
      <t>マエ</t>
    </rPh>
    <phoneticPr fontId="71"/>
  </si>
  <si>
    <t>―</t>
    <phoneticPr fontId="71"/>
  </si>
  <si>
    <t>2016.01.16 pH7.68</t>
    <phoneticPr fontId="71"/>
  </si>
  <si>
    <t>2016.02.09 pH7.84</t>
    <phoneticPr fontId="71"/>
  </si>
  <si>
    <t>2016.02.15 pH7.93</t>
    <phoneticPr fontId="71"/>
  </si>
  <si>
    <t>Trace</t>
    <phoneticPr fontId="71"/>
  </si>
  <si>
    <t>適</t>
    <phoneticPr fontId="71"/>
  </si>
  <si>
    <t>インド品DES受入状況</t>
    <rPh sb="3" eb="4">
      <t>ヒン</t>
    </rPh>
    <rPh sb="7" eb="9">
      <t>ウケイレ</t>
    </rPh>
    <rPh sb="9" eb="11">
      <t>ジョウキョウ</t>
    </rPh>
    <phoneticPr fontId="7"/>
  </si>
  <si>
    <t>受入日</t>
    <rPh sb="0" eb="3">
      <t>ウケイレビ</t>
    </rPh>
    <phoneticPr fontId="7"/>
  </si>
  <si>
    <t>受入前</t>
    <rPh sb="0" eb="3">
      <t>ウケイレマエ</t>
    </rPh>
    <phoneticPr fontId="7"/>
  </si>
  <si>
    <t>インド品割合</t>
    <rPh sb="3" eb="4">
      <t>ヒン</t>
    </rPh>
    <rPh sb="4" eb="6">
      <t>ワリアイ</t>
    </rPh>
    <phoneticPr fontId="7"/>
  </si>
  <si>
    <t>L</t>
    <phoneticPr fontId="7"/>
  </si>
  <si>
    <t>Kg</t>
    <phoneticPr fontId="7"/>
  </si>
  <si>
    <t>2023/12/15</t>
    <phoneticPr fontId="7"/>
  </si>
  <si>
    <t>2023/3/28</t>
    <phoneticPr fontId="7"/>
  </si>
  <si>
    <t>受入後</t>
    <rPh sb="0" eb="2">
      <t>ウケイレ</t>
    </rPh>
    <rPh sb="2" eb="3">
      <t>アト</t>
    </rPh>
    <phoneticPr fontId="7"/>
  </si>
  <si>
    <t>EBS製品
Lot.No</t>
    <rPh sb="3" eb="4">
      <t>セイ</t>
    </rPh>
    <rPh sb="4" eb="5">
      <t>ヒン</t>
    </rPh>
    <phoneticPr fontId="7"/>
  </si>
  <si>
    <t>Trace</t>
  </si>
  <si>
    <t>平均</t>
    <rPh sb="0" eb="2">
      <t>ヘイキン</t>
    </rPh>
    <phoneticPr fontId="6"/>
  </si>
  <si>
    <t>σ</t>
    <phoneticPr fontId="6"/>
  </si>
  <si>
    <t>+2σ</t>
    <phoneticPr fontId="6"/>
  </si>
  <si>
    <t>-2σ</t>
    <phoneticPr fontId="6"/>
  </si>
</sst>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176" formatCode="0.0"/>
    <numFmt numFmtId="177" formatCode="#,##0.0;[Red]\-#,##0.0"/>
    <numFmt numFmtId="178" formatCode="0.0000"/>
    <numFmt numFmtId="179" formatCode="0.00_);[Red]\(0.00\)"/>
    <numFmt numFmtId="180" formatCode="0.0000_ "/>
    <numFmt numFmtId="181" formatCode="0.00_ "/>
    <numFmt numFmtId="182" formatCode="0&quot;min&quot;"/>
    <numFmt numFmtId="183" formatCode="0&quot;L&quot;"/>
    <numFmt numFmtId="184" formatCode="0.0_ "/>
  </numFmts>
  <fonts count="77">
    <font>
      <sz val="11"/>
      <color theme="1"/>
      <name val="游ゴシック"/>
      <family val="2"/>
      <scheme val="minor"/>
    </font>
    <font>
      <sz val="11"/>
      <color theme="1"/>
      <name val="游ゴシック"/>
      <family val="2"/>
      <charset val="128"/>
      <scheme val="minor"/>
    </font>
    <font>
      <sz val="11"/>
      <color theme="1"/>
      <name val="游ゴシック"/>
      <family val="2"/>
      <charset val="128"/>
      <scheme val="minor"/>
    </font>
    <font>
      <sz val="11"/>
      <color theme="1"/>
      <name val="游ゴシック"/>
      <family val="2"/>
      <charset val="128"/>
      <scheme val="minor"/>
    </font>
    <font>
      <sz val="11"/>
      <color theme="1"/>
      <name val="游ゴシック"/>
      <family val="2"/>
      <charset val="128"/>
      <scheme val="minor"/>
    </font>
    <font>
      <sz val="11"/>
      <color theme="1"/>
      <name val="Meiryo UI"/>
      <family val="3"/>
      <charset val="128"/>
    </font>
    <font>
      <sz val="6"/>
      <name val="游ゴシック"/>
      <family val="3"/>
      <charset val="128"/>
      <scheme val="minor"/>
    </font>
    <font>
      <sz val="6"/>
      <name val="游ゴシック"/>
      <family val="2"/>
      <charset val="128"/>
      <scheme val="minor"/>
    </font>
    <font>
      <b/>
      <u/>
      <sz val="14"/>
      <color theme="1"/>
      <name val="Meiryo UI"/>
      <family val="3"/>
      <charset val="128"/>
    </font>
    <font>
      <sz val="11"/>
      <color rgb="FFFF0000"/>
      <name val="Meiryo UI"/>
      <family val="3"/>
      <charset val="128"/>
    </font>
    <font>
      <sz val="11"/>
      <name val="Meiryo UI"/>
      <family val="3"/>
      <charset val="128"/>
    </font>
    <font>
      <u/>
      <sz val="11"/>
      <color theme="10"/>
      <name val="游ゴシック"/>
      <family val="2"/>
      <charset val="128"/>
      <scheme val="minor"/>
    </font>
    <font>
      <u/>
      <sz val="11"/>
      <color rgb="FFFF0000"/>
      <name val="游ゴシック"/>
      <family val="2"/>
      <charset val="128"/>
      <scheme val="minor"/>
    </font>
    <font>
      <b/>
      <u/>
      <sz val="11"/>
      <color rgb="FFFF0000"/>
      <name val="Meiryo UI"/>
      <family val="3"/>
      <charset val="128"/>
    </font>
    <font>
      <b/>
      <u/>
      <sz val="11"/>
      <color theme="1"/>
      <name val="Meiryo UI"/>
      <family val="3"/>
      <charset val="128"/>
    </font>
    <font>
      <sz val="11"/>
      <color theme="1"/>
      <name val="Segoe UI Symbol"/>
      <family val="3"/>
    </font>
    <font>
      <sz val="9"/>
      <color theme="1"/>
      <name val="Meiryo UI"/>
      <family val="3"/>
      <charset val="128"/>
    </font>
    <font>
      <b/>
      <sz val="11"/>
      <color rgb="FFFF0000"/>
      <name val="Meiryo UI"/>
      <family val="3"/>
      <charset val="128"/>
    </font>
    <font>
      <sz val="24"/>
      <color theme="1"/>
      <name val="Meiryo UI"/>
      <family val="3"/>
      <charset val="128"/>
    </font>
    <font>
      <b/>
      <sz val="10"/>
      <color rgb="FFFF0000"/>
      <name val="Meiryo UI"/>
      <family val="3"/>
      <charset val="128"/>
    </font>
    <font>
      <b/>
      <i/>
      <sz val="11"/>
      <color rgb="FFFF0000"/>
      <name val="Meiryo UI"/>
      <family val="3"/>
      <charset val="128"/>
    </font>
    <font>
      <b/>
      <sz val="14"/>
      <color rgb="FF0070C0"/>
      <name val="Meiryo UI"/>
      <family val="3"/>
      <charset val="128"/>
    </font>
    <font>
      <sz val="10"/>
      <name val="ｺﾞｼｯｸ"/>
      <family val="3"/>
      <charset val="128"/>
    </font>
    <font>
      <sz val="10"/>
      <name val="Arial"/>
      <family val="2"/>
    </font>
    <font>
      <sz val="7"/>
      <name val="ＭＳ Ｐ明朝"/>
      <family val="1"/>
      <charset val="128"/>
    </font>
    <font>
      <sz val="10"/>
      <name val="ＭＳ Ｐゴシック"/>
      <family val="3"/>
      <charset val="128"/>
    </font>
    <font>
      <sz val="10"/>
      <color indexed="12"/>
      <name val="Arial"/>
      <family val="2"/>
    </font>
    <font>
      <sz val="12"/>
      <name val="ＭＳ Ｐゴシック"/>
      <family val="3"/>
      <charset val="128"/>
    </font>
    <font>
      <sz val="12"/>
      <name val="Arial"/>
      <family val="2"/>
    </font>
    <font>
      <sz val="14"/>
      <name val="明朝"/>
      <family val="1"/>
      <charset val="128"/>
    </font>
    <font>
      <b/>
      <sz val="10"/>
      <name val="Arial"/>
      <family val="2"/>
    </font>
    <font>
      <sz val="11"/>
      <name val="ＭＳ Ｐゴシック"/>
      <family val="3"/>
      <charset val="128"/>
    </font>
    <font>
      <sz val="12"/>
      <name val="ｺﾞｼｯｸ"/>
      <family val="3"/>
      <charset val="128"/>
    </font>
    <font>
      <sz val="11"/>
      <name val="ＭＳ 明朝"/>
      <family val="1"/>
      <charset val="128"/>
    </font>
    <font>
      <sz val="9.5500000000000007"/>
      <name val="ＭＳ 明朝"/>
      <family val="1"/>
      <charset val="128"/>
    </font>
    <font>
      <sz val="14"/>
      <name val="ＭＳ 明朝"/>
      <family val="1"/>
      <charset val="128"/>
    </font>
    <font>
      <sz val="6"/>
      <name val="ＭＳ 明朝"/>
      <family val="1"/>
      <charset val="128"/>
    </font>
    <font>
      <u/>
      <sz val="11"/>
      <color theme="10"/>
      <name val="ＭＳ Ｐゴシック"/>
      <family val="3"/>
      <charset val="128"/>
    </font>
    <font>
      <sz val="6"/>
      <name val="ＭＳ Ｐゴシック"/>
      <family val="3"/>
      <charset val="128"/>
    </font>
    <font>
      <sz val="9.5500000000000007"/>
      <color indexed="8"/>
      <name val="ＭＳ 明朝"/>
      <family val="1"/>
      <charset val="128"/>
    </font>
    <font>
      <sz val="12"/>
      <name val="ＭＳ 明朝"/>
      <family val="1"/>
      <charset val="128"/>
    </font>
    <font>
      <sz val="6"/>
      <name val="ＭＳ ゴシック"/>
      <family val="3"/>
      <charset val="128"/>
    </font>
    <font>
      <sz val="9.5500000000000007"/>
      <color rgb="FFFF0000"/>
      <name val="ＭＳ 明朝"/>
      <family val="1"/>
      <charset val="128"/>
    </font>
    <font>
      <sz val="8"/>
      <name val="ＭＳ 明朝"/>
      <family val="1"/>
      <charset val="128"/>
    </font>
    <font>
      <b/>
      <sz val="10"/>
      <name val="ＭＳ 明朝"/>
      <family val="1"/>
      <charset val="128"/>
    </font>
    <font>
      <b/>
      <sz val="9.5500000000000007"/>
      <name val="ＭＳ 明朝"/>
      <family val="1"/>
      <charset val="128"/>
    </font>
    <font>
      <b/>
      <sz val="12"/>
      <name val="ＭＳ 明朝"/>
      <family val="1"/>
      <charset val="128"/>
    </font>
    <font>
      <b/>
      <sz val="9.5500000000000007"/>
      <color indexed="8"/>
      <name val="ＭＳ 明朝"/>
      <family val="1"/>
      <charset val="128"/>
    </font>
    <font>
      <sz val="11"/>
      <name val="ＭＳ ゴシック"/>
      <family val="3"/>
      <charset val="128"/>
    </font>
    <font>
      <b/>
      <sz val="11"/>
      <name val="ＭＳ 明朝"/>
      <family val="1"/>
      <charset val="128"/>
    </font>
    <font>
      <u/>
      <sz val="11"/>
      <color rgb="FFFF0000"/>
      <name val="Meiryo UI"/>
      <family val="3"/>
      <charset val="128"/>
    </font>
    <font>
      <sz val="11"/>
      <color theme="1"/>
      <name val="游ゴシック"/>
      <family val="3"/>
      <charset val="128"/>
      <scheme val="minor"/>
    </font>
    <font>
      <b/>
      <sz val="11"/>
      <color rgb="FFFF0000"/>
      <name val="游ゴシック"/>
      <family val="3"/>
      <charset val="128"/>
      <scheme val="minor"/>
    </font>
    <font>
      <b/>
      <sz val="16"/>
      <color rgb="FF0070C0"/>
      <name val="游ゴシック"/>
      <family val="3"/>
      <charset val="128"/>
      <scheme val="minor"/>
    </font>
    <font>
      <b/>
      <u/>
      <sz val="16"/>
      <color rgb="FFFF0000"/>
      <name val="游ゴシック"/>
      <family val="3"/>
      <charset val="128"/>
      <scheme val="minor"/>
    </font>
    <font>
      <sz val="20"/>
      <color theme="1"/>
      <name val="游ゴシック"/>
      <family val="2"/>
      <scheme val="minor"/>
    </font>
    <font>
      <sz val="11"/>
      <name val="游ゴシック"/>
      <family val="3"/>
      <charset val="128"/>
      <scheme val="minor"/>
    </font>
    <font>
      <sz val="16"/>
      <color theme="1"/>
      <name val="游ゴシック"/>
      <family val="3"/>
      <charset val="128"/>
      <scheme val="minor"/>
    </font>
    <font>
      <sz val="11"/>
      <color rgb="FF0000FF"/>
      <name val="游ゴシック"/>
      <family val="2"/>
      <scheme val="minor"/>
    </font>
    <font>
      <sz val="11"/>
      <color theme="1"/>
      <name val="Segoe UI Symbol"/>
      <family val="2"/>
    </font>
    <font>
      <sz val="10"/>
      <color theme="1"/>
      <name val="ＭＳ Ｐゴシック"/>
      <family val="3"/>
      <charset val="128"/>
    </font>
    <font>
      <sz val="10"/>
      <color rgb="FF0000FF"/>
      <name val="ＭＳ Ｐゴシック"/>
      <family val="3"/>
      <charset val="128"/>
    </font>
    <font>
      <u/>
      <sz val="11"/>
      <color theme="10"/>
      <name val="游ゴシック"/>
      <family val="2"/>
      <scheme val="minor"/>
    </font>
    <font>
      <sz val="11"/>
      <color rgb="FF0000FF"/>
      <name val="游ゴシック"/>
      <family val="3"/>
      <charset val="128"/>
    </font>
    <font>
      <sz val="11"/>
      <name val="游ゴシック"/>
      <family val="3"/>
      <charset val="128"/>
    </font>
    <font>
      <sz val="11"/>
      <color rgb="FFFF0000"/>
      <name val="游ゴシック"/>
      <family val="3"/>
      <charset val="128"/>
    </font>
    <font>
      <sz val="11"/>
      <color rgb="FFFF0000"/>
      <name val="ＭＳ Ｐゴシック"/>
      <family val="3"/>
      <charset val="128"/>
    </font>
    <font>
      <sz val="11"/>
      <color rgb="FF0000FF"/>
      <name val="ＭＳ Ｐゴシック"/>
      <family val="3"/>
      <charset val="128"/>
    </font>
    <font>
      <sz val="11"/>
      <color theme="1"/>
      <name val="ＭＳ Ｐゴシック"/>
      <family val="3"/>
      <charset val="128"/>
    </font>
    <font>
      <sz val="11"/>
      <name val="明朝"/>
      <family val="3"/>
      <charset val="128"/>
    </font>
    <font>
      <b/>
      <sz val="16"/>
      <color indexed="10"/>
      <name val="ＭＳ Ｐゴシック"/>
      <family val="3"/>
      <charset val="128"/>
    </font>
    <font>
      <sz val="6"/>
      <name val="ＭＳ Ｐ明朝"/>
      <family val="1"/>
      <charset val="128"/>
    </font>
    <font>
      <b/>
      <sz val="11"/>
      <color rgb="FFFF0000"/>
      <name val="ＭＳ Ｐゴシック"/>
      <family val="3"/>
      <charset val="128"/>
    </font>
    <font>
      <b/>
      <sz val="11"/>
      <color indexed="10"/>
      <name val="ＭＳ Ｐゴシック"/>
      <family val="3"/>
      <charset val="128"/>
    </font>
    <font>
      <sz val="9"/>
      <name val="ＭＳ Ｐゴシック"/>
      <family val="3"/>
      <charset val="128"/>
    </font>
    <font>
      <sz val="9"/>
      <color indexed="81"/>
      <name val="MS P ゴシック"/>
      <family val="3"/>
      <charset val="128"/>
    </font>
    <font>
      <b/>
      <sz val="9"/>
      <color indexed="81"/>
      <name val="MS P ゴシック"/>
      <family val="3"/>
      <charset val="128"/>
    </font>
  </fonts>
  <fills count="10">
    <fill>
      <patternFill patternType="none"/>
    </fill>
    <fill>
      <patternFill patternType="gray125"/>
    </fill>
    <fill>
      <patternFill patternType="solid">
        <fgColor indexed="41"/>
        <bgColor indexed="64"/>
      </patternFill>
    </fill>
    <fill>
      <patternFill patternType="solid">
        <fgColor indexed="43"/>
        <bgColor indexed="64"/>
      </patternFill>
    </fill>
    <fill>
      <patternFill patternType="solid">
        <fgColor theme="9"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rgb="FFFFFF99"/>
        <bgColor indexed="64"/>
      </patternFill>
    </fill>
    <fill>
      <patternFill patternType="solid">
        <fgColor indexed="42"/>
        <bgColor indexed="64"/>
      </patternFill>
    </fill>
    <fill>
      <patternFill patternType="solid">
        <fgColor rgb="FFFFFF00"/>
        <bgColor indexed="64"/>
      </patternFill>
    </fill>
  </fills>
  <borders count="8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style="thin">
        <color indexed="64"/>
      </left>
      <right/>
      <top/>
      <bottom/>
      <diagonal/>
    </border>
    <border>
      <left/>
      <right style="thin">
        <color indexed="64"/>
      </right>
      <top/>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medium">
        <color indexed="64"/>
      </left>
      <right/>
      <top style="medium">
        <color indexed="64"/>
      </top>
      <bottom style="medium">
        <color indexed="64"/>
      </bottom>
      <diagonal/>
    </border>
    <border>
      <left/>
      <right style="thin">
        <color indexed="64"/>
      </right>
      <top/>
      <bottom style="thin">
        <color indexed="64"/>
      </bottom>
      <diagonal/>
    </border>
    <border>
      <left/>
      <right style="medium">
        <color indexed="64"/>
      </right>
      <top style="medium">
        <color indexed="64"/>
      </top>
      <bottom style="medium">
        <color indexed="64"/>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medium">
        <color indexed="64"/>
      </right>
      <top/>
      <bottom/>
      <diagonal/>
    </border>
    <border>
      <left style="medium">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thin">
        <color indexed="64"/>
      </left>
      <right style="thin">
        <color indexed="64"/>
      </right>
      <top/>
      <bottom/>
      <diagonal/>
    </border>
    <border>
      <left style="medium">
        <color indexed="64"/>
      </left>
      <right/>
      <top style="medium">
        <color indexed="64"/>
      </top>
      <bottom style="double">
        <color indexed="64"/>
      </bottom>
      <diagonal/>
    </border>
    <border>
      <left/>
      <right style="medium">
        <color indexed="64"/>
      </right>
      <top style="medium">
        <color indexed="64"/>
      </top>
      <bottom style="double">
        <color indexed="64"/>
      </bottom>
      <diagonal/>
    </border>
    <border>
      <left/>
      <right style="thin">
        <color indexed="64"/>
      </right>
      <top style="medium">
        <color indexed="64"/>
      </top>
      <bottom style="double">
        <color indexed="64"/>
      </bottom>
      <diagonal/>
    </border>
    <border>
      <left style="thin">
        <color indexed="64"/>
      </left>
      <right style="medium">
        <color indexed="64"/>
      </right>
      <top style="medium">
        <color indexed="64"/>
      </top>
      <bottom style="double">
        <color indexed="64"/>
      </bottom>
      <diagonal/>
    </border>
    <border>
      <left style="medium">
        <color indexed="64"/>
      </left>
      <right/>
      <top style="double">
        <color indexed="64"/>
      </top>
      <bottom style="thin">
        <color indexed="64"/>
      </bottom>
      <diagonal/>
    </border>
    <border>
      <left/>
      <right style="medium">
        <color indexed="64"/>
      </right>
      <top style="double">
        <color indexed="64"/>
      </top>
      <bottom style="thin">
        <color indexed="64"/>
      </bottom>
      <diagonal/>
    </border>
    <border>
      <left style="thin">
        <color indexed="64"/>
      </left>
      <right style="medium">
        <color indexed="64"/>
      </right>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style="thin">
        <color indexed="64"/>
      </right>
      <top style="thin">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style="double">
        <color indexed="64"/>
      </bottom>
      <diagonal/>
    </border>
    <border>
      <left style="thin">
        <color auto="1"/>
      </left>
      <right style="thin">
        <color auto="1"/>
      </right>
      <top style="thick">
        <color auto="1"/>
      </top>
      <bottom style="thin">
        <color auto="1"/>
      </bottom>
      <diagonal/>
    </border>
    <border>
      <left style="thin">
        <color auto="1"/>
      </left>
      <right/>
      <top style="thick">
        <color auto="1"/>
      </top>
      <bottom style="thin">
        <color auto="1"/>
      </bottom>
      <diagonal/>
    </border>
    <border>
      <left/>
      <right style="medium">
        <color auto="1"/>
      </right>
      <top/>
      <bottom/>
      <diagonal/>
    </border>
    <border>
      <left/>
      <right/>
      <top/>
      <bottom style="medium">
        <color auto="1"/>
      </bottom>
      <diagonal/>
    </border>
    <border>
      <left style="medium">
        <color auto="1"/>
      </left>
      <right style="thin">
        <color auto="1"/>
      </right>
      <top/>
      <bottom style="thin">
        <color indexed="64"/>
      </bottom>
      <diagonal/>
    </border>
    <border>
      <left/>
      <right style="medium">
        <color auto="1"/>
      </right>
      <top/>
      <bottom style="thin">
        <color indexed="64"/>
      </bottom>
      <diagonal/>
    </border>
    <border>
      <left style="medium">
        <color indexed="64"/>
      </left>
      <right style="thin">
        <color indexed="64"/>
      </right>
      <top style="medium">
        <color indexed="64"/>
      </top>
      <bottom style="double">
        <color indexed="64"/>
      </bottom>
      <diagonal/>
    </border>
    <border>
      <left style="thin">
        <color auto="1"/>
      </left>
      <right style="thin">
        <color auto="1"/>
      </right>
      <top style="medium">
        <color indexed="64"/>
      </top>
      <bottom style="double">
        <color indexed="64"/>
      </bottom>
      <diagonal/>
    </border>
    <border>
      <left/>
      <right/>
      <top style="medium">
        <color indexed="64"/>
      </top>
      <bottom style="double">
        <color indexed="64"/>
      </bottom>
      <diagonal/>
    </border>
    <border>
      <left style="thin">
        <color indexed="64"/>
      </left>
      <right style="thin">
        <color indexed="64"/>
      </right>
      <top style="double">
        <color indexed="64"/>
      </top>
      <bottom/>
      <diagonal/>
    </border>
    <border>
      <left style="medium">
        <color auto="1"/>
      </left>
      <right style="thin">
        <color auto="1"/>
      </right>
      <top style="double">
        <color indexed="64"/>
      </top>
      <bottom/>
      <diagonal/>
    </border>
    <border>
      <left style="medium">
        <color auto="1"/>
      </left>
      <right/>
      <top style="thin">
        <color indexed="64"/>
      </top>
      <bottom/>
      <diagonal/>
    </border>
    <border>
      <left style="thin">
        <color indexed="64"/>
      </left>
      <right style="dotted">
        <color indexed="64"/>
      </right>
      <top style="thin">
        <color indexed="64"/>
      </top>
      <bottom style="dotted">
        <color indexed="64"/>
      </bottom>
      <diagonal/>
    </border>
    <border>
      <left style="dotted">
        <color indexed="64"/>
      </left>
      <right style="dotted">
        <color indexed="64"/>
      </right>
      <top style="thin">
        <color indexed="64"/>
      </top>
      <bottom style="dotted">
        <color indexed="64"/>
      </bottom>
      <diagonal/>
    </border>
    <border>
      <left style="thin">
        <color indexed="64"/>
      </left>
      <right style="dotted">
        <color indexed="64"/>
      </right>
      <top style="dotted">
        <color indexed="64"/>
      </top>
      <bottom style="double">
        <color indexed="64"/>
      </bottom>
      <diagonal/>
    </border>
    <border>
      <left style="dotted">
        <color indexed="64"/>
      </left>
      <right style="dotted">
        <color indexed="64"/>
      </right>
      <top style="dotted">
        <color indexed="64"/>
      </top>
      <bottom style="double">
        <color indexed="64"/>
      </bottom>
      <diagonal/>
    </border>
    <border>
      <left style="thin">
        <color indexed="64"/>
      </left>
      <right style="thin">
        <color indexed="64"/>
      </right>
      <top style="thin">
        <color indexed="64"/>
      </top>
      <bottom style="dotted">
        <color indexed="64"/>
      </bottom>
      <diagonal/>
    </border>
    <border>
      <left/>
      <right style="thin">
        <color indexed="64"/>
      </right>
      <top style="thin">
        <color indexed="64"/>
      </top>
      <bottom style="dotted">
        <color indexed="64"/>
      </bottom>
      <diagonal/>
    </border>
    <border>
      <left style="thin">
        <color indexed="64"/>
      </left>
      <right style="dotted">
        <color indexed="64"/>
      </right>
      <top/>
      <bottom style="dotted">
        <color indexed="64"/>
      </bottom>
      <diagonal/>
    </border>
    <border>
      <left style="dotted">
        <color indexed="64"/>
      </left>
      <right style="dotted">
        <color indexed="64"/>
      </right>
      <top/>
      <bottom style="dotted">
        <color indexed="64"/>
      </bottom>
      <diagonal/>
    </border>
    <border>
      <left style="thin">
        <color indexed="64"/>
      </left>
      <right style="thin">
        <color indexed="64"/>
      </right>
      <top style="dotted">
        <color indexed="64"/>
      </top>
      <bottom style="dotted">
        <color indexed="64"/>
      </bottom>
      <diagonal/>
    </border>
    <border>
      <left/>
      <right style="thin">
        <color indexed="64"/>
      </right>
      <top style="dotted">
        <color indexed="64"/>
      </top>
      <bottom style="dotted">
        <color indexed="64"/>
      </bottom>
      <diagonal/>
    </border>
    <border>
      <left style="thin">
        <color indexed="64"/>
      </left>
      <right style="thin">
        <color indexed="64"/>
      </right>
      <top style="dotted">
        <color indexed="64"/>
      </top>
      <bottom/>
      <diagonal/>
    </border>
    <border>
      <left style="thin">
        <color indexed="64"/>
      </left>
      <right style="dotted">
        <color indexed="64"/>
      </right>
      <top style="dotted">
        <color indexed="64"/>
      </top>
      <bottom/>
      <diagonal/>
    </border>
    <border>
      <left style="dotted">
        <color indexed="64"/>
      </left>
      <right style="dotted">
        <color indexed="64"/>
      </right>
      <top style="dotted">
        <color indexed="64"/>
      </top>
      <bottom/>
      <diagonal/>
    </border>
    <border>
      <left style="thin">
        <color indexed="64"/>
      </left>
      <right style="dotted">
        <color indexed="64"/>
      </right>
      <top style="dotted">
        <color indexed="64"/>
      </top>
      <bottom style="dotted">
        <color indexed="64"/>
      </bottom>
      <diagonal/>
    </border>
    <border>
      <left style="dotted">
        <color indexed="64"/>
      </left>
      <right style="dotted">
        <color indexed="64"/>
      </right>
      <top style="dotted">
        <color indexed="64"/>
      </top>
      <bottom style="dotted">
        <color indexed="64"/>
      </bottom>
      <diagonal/>
    </border>
    <border>
      <left style="thin">
        <color indexed="64"/>
      </left>
      <right style="dotted">
        <color indexed="64"/>
      </right>
      <top style="dotted">
        <color indexed="64"/>
      </top>
      <bottom style="thin">
        <color indexed="64"/>
      </bottom>
      <diagonal/>
    </border>
    <border>
      <left style="dotted">
        <color indexed="64"/>
      </left>
      <right style="dotted">
        <color indexed="64"/>
      </right>
      <top style="dotted">
        <color indexed="64"/>
      </top>
      <bottom style="thin">
        <color indexed="64"/>
      </bottom>
      <diagonal/>
    </border>
    <border>
      <left style="thin">
        <color indexed="64"/>
      </left>
      <right/>
      <top style="dotted">
        <color indexed="64"/>
      </top>
      <bottom/>
      <diagonal/>
    </border>
    <border>
      <left style="dotted">
        <color indexed="64"/>
      </left>
      <right/>
      <top style="thin">
        <color indexed="64"/>
      </top>
      <bottom style="dotted">
        <color indexed="64"/>
      </bottom>
      <diagonal/>
    </border>
    <border>
      <left style="dotted">
        <color indexed="64"/>
      </left>
      <right/>
      <top style="dotted">
        <color indexed="64"/>
      </top>
      <bottom style="double">
        <color indexed="64"/>
      </bottom>
      <diagonal/>
    </border>
    <border>
      <left style="dotted">
        <color indexed="64"/>
      </left>
      <right/>
      <top/>
      <bottom style="dotted">
        <color indexed="64"/>
      </bottom>
      <diagonal/>
    </border>
    <border>
      <left style="dotted">
        <color indexed="64"/>
      </left>
      <right/>
      <top style="dotted">
        <color indexed="64"/>
      </top>
      <bottom style="dotted">
        <color indexed="64"/>
      </bottom>
      <diagonal/>
    </border>
    <border>
      <left style="dotted">
        <color indexed="64"/>
      </left>
      <right/>
      <top style="dotted">
        <color indexed="64"/>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double">
        <color indexed="64"/>
      </bottom>
      <diagonal/>
    </border>
    <border>
      <left style="medium">
        <color indexed="64"/>
      </left>
      <right style="medium">
        <color indexed="64"/>
      </right>
      <top/>
      <bottom style="dotted">
        <color indexed="64"/>
      </bottom>
      <diagonal/>
    </border>
    <border>
      <left style="medium">
        <color indexed="64"/>
      </left>
      <right style="medium">
        <color indexed="64"/>
      </right>
      <top style="dotted">
        <color indexed="64"/>
      </top>
      <bottom/>
      <diagonal/>
    </border>
    <border>
      <left style="medium">
        <color indexed="64"/>
      </left>
      <right style="medium">
        <color indexed="64"/>
      </right>
      <top style="dotted">
        <color indexed="64"/>
      </top>
      <bottom style="dotted">
        <color indexed="64"/>
      </bottom>
      <diagonal/>
    </border>
    <border>
      <left style="medium">
        <color indexed="64"/>
      </left>
      <right style="medium">
        <color indexed="64"/>
      </right>
      <top style="dotted">
        <color indexed="64"/>
      </top>
      <bottom style="medium">
        <color indexed="64"/>
      </bottom>
      <diagonal/>
    </border>
    <border>
      <left style="thin">
        <color indexed="64"/>
      </left>
      <right style="thin">
        <color indexed="64"/>
      </right>
      <top/>
      <bottom style="double">
        <color indexed="64"/>
      </bottom>
      <diagonal/>
    </border>
  </borders>
  <cellStyleXfs count="18">
    <xf numFmtId="0" fontId="0" fillId="0" borderId="0"/>
    <xf numFmtId="0" fontId="4" fillId="0" borderId="0">
      <alignment vertical="center"/>
    </xf>
    <xf numFmtId="0" fontId="11" fillId="0" borderId="0" applyNumberFormat="0" applyFill="0" applyBorder="0" applyAlignment="0" applyProtection="0">
      <alignment vertical="center"/>
    </xf>
    <xf numFmtId="0" fontId="22" fillId="0" borderId="0"/>
    <xf numFmtId="38" fontId="29" fillId="0" borderId="0" applyFont="0" applyFill="0" applyBorder="0" applyAlignment="0" applyProtection="0"/>
    <xf numFmtId="0" fontId="22" fillId="0" borderId="0"/>
    <xf numFmtId="0" fontId="31" fillId="0" borderId="0"/>
    <xf numFmtId="0" fontId="22" fillId="0" borderId="0"/>
    <xf numFmtId="0" fontId="33" fillId="0" borderId="0"/>
    <xf numFmtId="0" fontId="37" fillId="0" borderId="0" applyNumberFormat="0" applyFill="0" applyBorder="0" applyAlignment="0" applyProtection="0">
      <alignment vertical="center"/>
    </xf>
    <xf numFmtId="9" fontId="48" fillId="0" borderId="0" applyFont="0" applyFill="0" applyBorder="0" applyAlignment="0" applyProtection="0">
      <alignment vertical="center"/>
    </xf>
    <xf numFmtId="0" fontId="3" fillId="0" borderId="0">
      <alignment vertical="center"/>
    </xf>
    <xf numFmtId="0" fontId="2" fillId="0" borderId="0">
      <alignment vertical="center"/>
    </xf>
    <xf numFmtId="0" fontId="62" fillId="0" borderId="0" applyNumberFormat="0" applyFill="0" applyBorder="0" applyAlignment="0" applyProtection="0"/>
    <xf numFmtId="0" fontId="69" fillId="0" borderId="0"/>
    <xf numFmtId="38" fontId="69" fillId="0" borderId="0" applyFont="0" applyFill="0" applyBorder="0" applyAlignment="0" applyProtection="0"/>
    <xf numFmtId="0" fontId="1" fillId="0" borderId="0">
      <alignment vertical="center"/>
    </xf>
    <xf numFmtId="9" fontId="1" fillId="0" borderId="0" applyFont="0" applyFill="0" applyBorder="0" applyAlignment="0" applyProtection="0">
      <alignment vertical="center"/>
    </xf>
  </cellStyleXfs>
  <cellXfs count="422">
    <xf numFmtId="0" fontId="0" fillId="0" borderId="0" xfId="0"/>
    <xf numFmtId="0" fontId="5" fillId="0" borderId="0" xfId="0" applyFont="1" applyAlignment="1">
      <alignment vertical="center"/>
    </xf>
    <xf numFmtId="0" fontId="8" fillId="0" borderId="0" xfId="0" applyFont="1" applyAlignment="1">
      <alignment vertical="center"/>
    </xf>
    <xf numFmtId="0" fontId="5" fillId="0" borderId="0" xfId="0" applyFont="1" applyAlignment="1">
      <alignment horizontal="right" vertical="center"/>
    </xf>
    <xf numFmtId="0" fontId="5" fillId="0" borderId="5" xfId="0" applyFont="1" applyBorder="1" applyAlignment="1">
      <alignment horizontal="center" vertical="center"/>
    </xf>
    <xf numFmtId="0" fontId="5" fillId="0" borderId="1" xfId="0" applyFont="1" applyBorder="1" applyAlignment="1">
      <alignment vertical="center"/>
    </xf>
    <xf numFmtId="0" fontId="5" fillId="0" borderId="1" xfId="0" applyFont="1" applyBorder="1" applyAlignment="1">
      <alignment horizontal="center" vertical="center"/>
    </xf>
    <xf numFmtId="0" fontId="0" fillId="0" borderId="0" xfId="0" applyAlignment="1">
      <alignment vertical="center"/>
    </xf>
    <xf numFmtId="0" fontId="12" fillId="0" borderId="0" xfId="2" applyFont="1">
      <alignment vertical="center"/>
    </xf>
    <xf numFmtId="176" fontId="5" fillId="0" borderId="1" xfId="0" applyNumberFormat="1" applyFont="1" applyBorder="1" applyAlignment="1">
      <alignment horizontal="center" vertical="center"/>
    </xf>
    <xf numFmtId="0" fontId="5" fillId="0" borderId="12" xfId="0" applyFont="1" applyBorder="1" applyAlignment="1">
      <alignment vertical="center"/>
    </xf>
    <xf numFmtId="0" fontId="21" fillId="0" borderId="0" xfId="0" applyFont="1" applyAlignment="1">
      <alignment vertical="center"/>
    </xf>
    <xf numFmtId="0" fontId="5" fillId="0" borderId="1" xfId="0" applyFont="1" applyBorder="1" applyAlignment="1">
      <alignment horizontal="center" vertical="center"/>
    </xf>
    <xf numFmtId="0" fontId="0" fillId="0" borderId="0" xfId="0" applyBorder="1"/>
    <xf numFmtId="0" fontId="9" fillId="0" borderId="0" xfId="0" applyFont="1" applyAlignment="1">
      <alignment vertical="center"/>
    </xf>
    <xf numFmtId="38" fontId="23" fillId="0" borderId="0" xfId="3" applyNumberFormat="1" applyFont="1" applyAlignment="1">
      <alignment horizontal="center" vertical="center"/>
    </xf>
    <xf numFmtId="38" fontId="23" fillId="0" borderId="5" xfId="3" applyNumberFormat="1" applyFont="1" applyBorder="1" applyAlignment="1">
      <alignment horizontal="center" vertical="center"/>
    </xf>
    <xf numFmtId="38" fontId="25" fillId="0" borderId="6" xfId="3" applyNumberFormat="1" applyFont="1" applyBorder="1" applyAlignment="1">
      <alignment horizontal="center" vertical="center"/>
    </xf>
    <xf numFmtId="38" fontId="23" fillId="0" borderId="6" xfId="3" applyNumberFormat="1" applyFont="1" applyBorder="1" applyAlignment="1">
      <alignment horizontal="center" vertical="center"/>
    </xf>
    <xf numFmtId="40" fontId="23" fillId="0" borderId="0" xfId="3" applyNumberFormat="1" applyFont="1" applyAlignment="1">
      <alignment horizontal="center" vertical="center"/>
    </xf>
    <xf numFmtId="38" fontId="23" fillId="0" borderId="8" xfId="3" applyNumberFormat="1" applyFont="1" applyBorder="1" applyAlignment="1">
      <alignment vertical="center"/>
    </xf>
    <xf numFmtId="38" fontId="26" fillId="0" borderId="0" xfId="3" applyNumberFormat="1" applyFont="1" applyAlignment="1">
      <alignment horizontal="center" vertical="center"/>
    </xf>
    <xf numFmtId="38" fontId="27" fillId="0" borderId="0" xfId="3" applyNumberFormat="1" applyFont="1" applyAlignment="1">
      <alignment horizontal="center" vertical="center"/>
    </xf>
    <xf numFmtId="38" fontId="23" fillId="0" borderId="0" xfId="3" applyNumberFormat="1" applyFont="1" applyAlignment="1">
      <alignment horizontal="center" vertical="center" shrinkToFit="1"/>
    </xf>
    <xf numFmtId="38" fontId="25" fillId="0" borderId="5" xfId="3" applyNumberFormat="1" applyFont="1" applyBorder="1" applyAlignment="1">
      <alignment horizontal="center" vertical="center"/>
    </xf>
    <xf numFmtId="38" fontId="25" fillId="0" borderId="7" xfId="4" applyFont="1" applyFill="1" applyBorder="1" applyAlignment="1">
      <alignment vertical="center"/>
    </xf>
    <xf numFmtId="38" fontId="23" fillId="0" borderId="8" xfId="4" applyFont="1" applyFill="1" applyBorder="1" applyAlignment="1">
      <alignment vertical="center"/>
    </xf>
    <xf numFmtId="38" fontId="23" fillId="0" borderId="0" xfId="4" applyFont="1" applyAlignment="1">
      <alignment horizontal="center" vertical="center"/>
    </xf>
    <xf numFmtId="38" fontId="23" fillId="0" borderId="0" xfId="4" applyFont="1" applyFill="1" applyBorder="1" applyAlignment="1">
      <alignment horizontal="center" vertical="center"/>
    </xf>
    <xf numFmtId="177" fontId="23" fillId="0" borderId="0" xfId="4" applyNumberFormat="1" applyFont="1" applyBorder="1" applyAlignment="1">
      <alignment horizontal="center" vertical="center"/>
    </xf>
    <xf numFmtId="38" fontId="23" fillId="2" borderId="19" xfId="3" applyNumberFormat="1" applyFont="1" applyFill="1" applyBorder="1" applyAlignment="1">
      <alignment horizontal="center" vertical="center"/>
    </xf>
    <xf numFmtId="38" fontId="23" fillId="2" borderId="20" xfId="3" applyNumberFormat="1" applyFont="1" applyFill="1" applyBorder="1" applyAlignment="1">
      <alignment horizontal="center" vertical="center"/>
    </xf>
    <xf numFmtId="38" fontId="28" fillId="0" borderId="0" xfId="3" applyNumberFormat="1" applyFont="1" applyAlignment="1">
      <alignment horizontal="center" vertical="center"/>
    </xf>
    <xf numFmtId="38" fontId="23" fillId="2" borderId="21" xfId="3" applyNumberFormat="1" applyFont="1" applyFill="1" applyBorder="1" applyAlignment="1">
      <alignment horizontal="center" vertical="center" shrinkToFit="1"/>
    </xf>
    <xf numFmtId="38" fontId="23" fillId="2" borderId="22" xfId="3" applyNumberFormat="1" applyFont="1" applyFill="1" applyBorder="1" applyAlignment="1">
      <alignment horizontal="center" vertical="center"/>
    </xf>
    <xf numFmtId="38" fontId="25" fillId="2" borderId="23" xfId="3" applyNumberFormat="1" applyFont="1" applyFill="1" applyBorder="1" applyAlignment="1">
      <alignment horizontal="center" vertical="center"/>
    </xf>
    <xf numFmtId="38" fontId="23" fillId="2" borderId="24" xfId="3" applyNumberFormat="1" applyFont="1" applyFill="1" applyBorder="1" applyAlignment="1">
      <alignment horizontal="center" vertical="center"/>
    </xf>
    <xf numFmtId="177" fontId="23" fillId="0" borderId="0" xfId="3" applyNumberFormat="1" applyFont="1" applyAlignment="1">
      <alignment horizontal="center" vertical="center"/>
    </xf>
    <xf numFmtId="0" fontId="23" fillId="0" borderId="0" xfId="3" applyFont="1" applyAlignment="1">
      <alignment horizontal="center" vertical="center"/>
    </xf>
    <xf numFmtId="176" fontId="26" fillId="0" borderId="0" xfId="5" applyNumberFormat="1" applyFont="1" applyAlignment="1">
      <alignment horizontal="center" vertical="center"/>
    </xf>
    <xf numFmtId="38" fontId="25" fillId="0" borderId="25" xfId="3" applyNumberFormat="1" applyFont="1" applyBorder="1" applyAlignment="1">
      <alignment horizontal="center" vertical="center" shrinkToFit="1"/>
    </xf>
    <xf numFmtId="38" fontId="23" fillId="0" borderId="25" xfId="3" applyNumberFormat="1" applyFont="1" applyBorder="1" applyAlignment="1">
      <alignment horizontal="center" vertical="center"/>
    </xf>
    <xf numFmtId="38" fontId="25" fillId="3" borderId="5" xfId="3" applyNumberFormat="1" applyFont="1" applyFill="1" applyBorder="1" applyAlignment="1">
      <alignment horizontal="center" vertical="center"/>
    </xf>
    <xf numFmtId="38" fontId="23" fillId="3" borderId="5" xfId="3" applyNumberFormat="1" applyFont="1" applyFill="1" applyBorder="1" applyAlignment="1">
      <alignment horizontal="center" vertical="center"/>
    </xf>
    <xf numFmtId="38" fontId="25" fillId="3" borderId="6" xfId="3" applyNumberFormat="1" applyFont="1" applyFill="1" applyBorder="1" applyAlignment="1">
      <alignment horizontal="center" vertical="center"/>
    </xf>
    <xf numFmtId="38" fontId="23" fillId="3" borderId="6" xfId="3" applyNumberFormat="1" applyFont="1" applyFill="1" applyBorder="1" applyAlignment="1">
      <alignment horizontal="center" vertical="center"/>
    </xf>
    <xf numFmtId="0" fontId="32" fillId="0" borderId="0" xfId="6" applyFont="1" applyAlignment="1">
      <alignment vertical="center"/>
    </xf>
    <xf numFmtId="0" fontId="28" fillId="0" borderId="0" xfId="6" applyFont="1" applyAlignment="1">
      <alignment vertical="center"/>
    </xf>
    <xf numFmtId="0" fontId="32" fillId="0" borderId="0" xfId="6" applyFont="1" applyAlignment="1">
      <alignment horizontal="left" vertical="center"/>
    </xf>
    <xf numFmtId="0" fontId="28" fillId="0" borderId="0" xfId="6" applyFont="1" applyAlignment="1">
      <alignment horizontal="center" vertical="center"/>
    </xf>
    <xf numFmtId="0" fontId="28" fillId="0" borderId="0" xfId="6" applyFont="1" applyAlignment="1">
      <alignment horizontal="right" vertical="center"/>
    </xf>
    <xf numFmtId="0" fontId="27" fillId="0" borderId="0" xfId="6" applyFont="1" applyAlignment="1">
      <alignment horizontal="right" vertical="center"/>
    </xf>
    <xf numFmtId="0" fontId="27" fillId="0" borderId="0" xfId="6" applyFont="1" applyAlignment="1">
      <alignment horizontal="center" vertical="center"/>
    </xf>
    <xf numFmtId="0" fontId="32" fillId="0" borderId="26" xfId="6" applyFont="1" applyBorder="1" applyAlignment="1">
      <alignment vertical="center"/>
    </xf>
    <xf numFmtId="0" fontId="32" fillId="0" borderId="27" xfId="6" applyFont="1" applyBorder="1" applyAlignment="1">
      <alignment vertical="center"/>
    </xf>
    <xf numFmtId="0" fontId="32" fillId="0" borderId="28" xfId="6" applyFont="1" applyBorder="1" applyAlignment="1">
      <alignment horizontal="center" vertical="center"/>
    </xf>
    <xf numFmtId="0" fontId="32" fillId="0" borderId="29" xfId="6" applyFont="1" applyBorder="1" applyAlignment="1">
      <alignment horizontal="center" vertical="center"/>
    </xf>
    <xf numFmtId="178" fontId="28" fillId="0" borderId="17" xfId="7" applyNumberFormat="1" applyFont="1" applyBorder="1" applyAlignment="1">
      <alignment horizontal="center" vertical="center"/>
    </xf>
    <xf numFmtId="178" fontId="28" fillId="0" borderId="32" xfId="7" applyNumberFormat="1" applyFont="1" applyBorder="1" applyAlignment="1">
      <alignment horizontal="center" vertical="center"/>
    </xf>
    <xf numFmtId="178" fontId="28" fillId="0" borderId="2" xfId="7" applyNumberFormat="1" applyFont="1" applyBorder="1" applyAlignment="1">
      <alignment horizontal="center" vertical="center"/>
    </xf>
    <xf numFmtId="178" fontId="28" fillId="0" borderId="14" xfId="7" applyNumberFormat="1" applyFont="1" applyBorder="1" applyAlignment="1">
      <alignment horizontal="center" vertical="center"/>
    </xf>
    <xf numFmtId="178" fontId="28" fillId="0" borderId="9" xfId="7" applyNumberFormat="1" applyFont="1" applyBorder="1" applyAlignment="1">
      <alignment horizontal="center" vertical="center"/>
    </xf>
    <xf numFmtId="178" fontId="28" fillId="0" borderId="35" xfId="7" applyNumberFormat="1" applyFont="1" applyBorder="1" applyAlignment="1">
      <alignment horizontal="center" vertical="center"/>
    </xf>
    <xf numFmtId="178" fontId="28" fillId="0" borderId="38" xfId="7" applyNumberFormat="1" applyFont="1" applyBorder="1" applyAlignment="1">
      <alignment horizontal="center" vertical="center"/>
    </xf>
    <xf numFmtId="178" fontId="28" fillId="0" borderId="15" xfId="7" applyNumberFormat="1" applyFont="1" applyBorder="1" applyAlignment="1">
      <alignment horizontal="center" vertical="center"/>
    </xf>
    <xf numFmtId="0" fontId="34" fillId="0" borderId="0" xfId="8" applyFont="1"/>
    <xf numFmtId="0" fontId="35" fillId="0" borderId="0" xfId="8" applyFont="1" applyAlignment="1">
      <alignment horizontal="left"/>
    </xf>
    <xf numFmtId="0" fontId="34" fillId="0" borderId="0" xfId="8" applyFont="1" applyAlignment="1">
      <alignment horizontal="center"/>
    </xf>
    <xf numFmtId="0" fontId="35" fillId="0" borderId="0" xfId="8" applyFont="1"/>
    <xf numFmtId="0" fontId="37" fillId="0" borderId="0" xfId="9" applyFill="1" applyAlignment="1"/>
    <xf numFmtId="0" fontId="39" fillId="0" borderId="0" xfId="8" applyFont="1"/>
    <xf numFmtId="0" fontId="40" fillId="0" borderId="0" xfId="8" applyFont="1"/>
    <xf numFmtId="0" fontId="34" fillId="0" borderId="1" xfId="8" applyFont="1" applyBorder="1" applyAlignment="1">
      <alignment horizontal="center" vertical="center"/>
    </xf>
    <xf numFmtId="0" fontId="34" fillId="0" borderId="4" xfId="8" applyFont="1" applyBorder="1" applyAlignment="1">
      <alignment horizontal="center" vertical="center"/>
    </xf>
    <xf numFmtId="0" fontId="34" fillId="0" borderId="1" xfId="8" applyFont="1" applyBorder="1" applyAlignment="1">
      <alignment horizontal="center" shrinkToFit="1"/>
    </xf>
    <xf numFmtId="0" fontId="34" fillId="0" borderId="0" xfId="8" applyFont="1" applyAlignment="1">
      <alignment horizontal="center" shrinkToFit="1"/>
    </xf>
    <xf numFmtId="0" fontId="34" fillId="0" borderId="1" xfId="8" applyFont="1" applyBorder="1" applyAlignment="1">
      <alignment vertical="center"/>
    </xf>
    <xf numFmtId="0" fontId="34" fillId="0" borderId="4" xfId="8" applyFont="1" applyBorder="1" applyAlignment="1">
      <alignment vertical="center"/>
    </xf>
    <xf numFmtId="0" fontId="34" fillId="0" borderId="3" xfId="8" applyFont="1" applyBorder="1" applyAlignment="1">
      <alignment vertical="center"/>
    </xf>
    <xf numFmtId="0" fontId="34" fillId="0" borderId="2" xfId="8" applyFont="1" applyBorder="1" applyAlignment="1">
      <alignment vertical="center"/>
    </xf>
    <xf numFmtId="0" fontId="34" fillId="0" borderId="1" xfId="8" applyFont="1" applyBorder="1"/>
    <xf numFmtId="0" fontId="43" fillId="0" borderId="4" xfId="8" applyFont="1" applyBorder="1" applyAlignment="1">
      <alignment vertical="center"/>
    </xf>
    <xf numFmtId="0" fontId="44" fillId="0" borderId="0" xfId="8" applyFont="1" applyAlignment="1">
      <alignment horizontal="right"/>
    </xf>
    <xf numFmtId="0" fontId="34" fillId="0" borderId="0" xfId="8" applyFont="1" applyAlignment="1">
      <alignment horizontal="center" vertical="center" wrapText="1"/>
    </xf>
    <xf numFmtId="0" fontId="34" fillId="0" borderId="0" xfId="8" applyFont="1" applyAlignment="1">
      <alignment vertical="center" wrapText="1"/>
    </xf>
    <xf numFmtId="0" fontId="45" fillId="0" borderId="0" xfId="8" applyFont="1"/>
    <xf numFmtId="0" fontId="34" fillId="0" borderId="1" xfId="8" applyFont="1" applyBorder="1" applyAlignment="1">
      <alignment horizontal="center"/>
    </xf>
    <xf numFmtId="179" fontId="34" fillId="0" borderId="0" xfId="8" applyNumberFormat="1" applyFont="1"/>
    <xf numFmtId="0" fontId="46" fillId="0" borderId="0" xfId="8" applyFont="1" applyAlignment="1">
      <alignment vertical="center" textRotation="255"/>
    </xf>
    <xf numFmtId="1" fontId="34" fillId="0" borderId="0" xfId="8" applyNumberFormat="1" applyFont="1"/>
    <xf numFmtId="0" fontId="34" fillId="0" borderId="1" xfId="8" applyFont="1" applyBorder="1" applyAlignment="1">
      <alignment horizontal="center" vertical="center" wrapText="1"/>
    </xf>
    <xf numFmtId="0" fontId="34" fillId="0" borderId="0" xfId="8" applyFont="1" applyAlignment="1">
      <alignment horizontal="center" vertical="center"/>
    </xf>
    <xf numFmtId="2" fontId="34" fillId="0" borderId="0" xfId="8" applyNumberFormat="1" applyFont="1" applyAlignment="1">
      <alignment horizontal="center"/>
    </xf>
    <xf numFmtId="0" fontId="45" fillId="0" borderId="0" xfId="8" applyFont="1" applyAlignment="1">
      <alignment horizontal="right"/>
    </xf>
    <xf numFmtId="0" fontId="33" fillId="0" borderId="0" xfId="8" applyAlignment="1">
      <alignment horizontal="center" vertical="center"/>
    </xf>
    <xf numFmtId="0" fontId="47" fillId="0" borderId="0" xfId="8" applyFont="1" applyAlignment="1">
      <alignment horizontal="right"/>
    </xf>
    <xf numFmtId="0" fontId="34" fillId="0" borderId="0" xfId="8" applyFont="1" applyAlignment="1">
      <alignment vertical="center"/>
    </xf>
    <xf numFmtId="0" fontId="33" fillId="0" borderId="0" xfId="8" applyAlignment="1">
      <alignment vertical="center"/>
    </xf>
    <xf numFmtId="10" fontId="34" fillId="0" borderId="0" xfId="10" applyNumberFormat="1" applyFont="1" applyFill="1" applyAlignment="1"/>
    <xf numFmtId="0" fontId="49" fillId="0" borderId="0" xfId="8" applyFont="1"/>
    <xf numFmtId="10" fontId="34" fillId="0" borderId="0" xfId="10" applyNumberFormat="1" applyFont="1" applyFill="1" applyBorder="1" applyAlignment="1"/>
    <xf numFmtId="180" fontId="34" fillId="0" borderId="0" xfId="8" applyNumberFormat="1" applyFont="1"/>
    <xf numFmtId="181" fontId="34" fillId="0" borderId="0" xfId="8" applyNumberFormat="1" applyFont="1"/>
    <xf numFmtId="0" fontId="33" fillId="0" borderId="0" xfId="8"/>
    <xf numFmtId="0" fontId="18" fillId="0" borderId="1" xfId="0" applyFont="1" applyBorder="1" applyAlignment="1">
      <alignment horizontal="center" vertical="center"/>
    </xf>
    <xf numFmtId="0" fontId="5" fillId="0" borderId="6" xfId="0" applyFont="1" applyBorder="1" applyAlignment="1">
      <alignment horizontal="center" vertical="center"/>
    </xf>
    <xf numFmtId="0" fontId="5" fillId="0" borderId="43" xfId="0" applyFont="1" applyBorder="1" applyAlignment="1">
      <alignment horizontal="center" vertical="center"/>
    </xf>
    <xf numFmtId="0" fontId="3" fillId="0" borderId="0" xfId="11">
      <alignment vertical="center"/>
    </xf>
    <xf numFmtId="49" fontId="51" fillId="5" borderId="0" xfId="12" applyNumberFormat="1" applyFont="1" applyFill="1">
      <alignment vertical="center"/>
    </xf>
    <xf numFmtId="0" fontId="51" fillId="5" borderId="0" xfId="12" applyFont="1" applyFill="1">
      <alignment vertical="center"/>
    </xf>
    <xf numFmtId="0" fontId="51" fillId="0" borderId="0" xfId="12" applyFont="1">
      <alignment vertical="center"/>
    </xf>
    <xf numFmtId="0" fontId="51" fillId="5" borderId="0" xfId="12" applyFont="1" applyFill="1" applyAlignment="1">
      <alignment horizontal="left" vertical="center"/>
    </xf>
    <xf numFmtId="49" fontId="51" fillId="5" borderId="5" xfId="12" applyNumberFormat="1" applyFont="1" applyFill="1" applyBorder="1" applyAlignment="1">
      <alignment horizontal="center" vertical="center"/>
    </xf>
    <xf numFmtId="49" fontId="51" fillId="5" borderId="7" xfId="12" applyNumberFormat="1" applyFont="1" applyFill="1" applyBorder="1" applyAlignment="1">
      <alignment horizontal="center" vertical="center"/>
    </xf>
    <xf numFmtId="0" fontId="51" fillId="0" borderId="0" xfId="12" applyFont="1" applyAlignment="1">
      <alignment horizontal="center" vertical="center"/>
    </xf>
    <xf numFmtId="0" fontId="51" fillId="5" borderId="46" xfId="12" applyFont="1" applyFill="1" applyBorder="1">
      <alignment vertical="center"/>
    </xf>
    <xf numFmtId="0" fontId="51" fillId="5" borderId="47" xfId="12" applyFont="1" applyFill="1" applyBorder="1">
      <alignment vertical="center"/>
    </xf>
    <xf numFmtId="0" fontId="51" fillId="5" borderId="42" xfId="12" applyFont="1" applyFill="1" applyBorder="1">
      <alignment vertical="center"/>
    </xf>
    <xf numFmtId="0" fontId="5" fillId="0" borderId="1" xfId="0" applyFont="1" applyBorder="1" applyAlignment="1">
      <alignment horizontal="center" vertical="center"/>
    </xf>
    <xf numFmtId="0" fontId="5" fillId="0" borderId="43" xfId="0" applyFont="1" applyBorder="1" applyAlignment="1">
      <alignment horizontal="center" vertical="center"/>
    </xf>
    <xf numFmtId="0" fontId="5" fillId="0" borderId="6" xfId="0" applyFont="1" applyBorder="1" applyAlignment="1">
      <alignment horizontal="center" vertical="center"/>
    </xf>
    <xf numFmtId="0" fontId="55" fillId="0" borderId="0" xfId="0" applyFont="1"/>
    <xf numFmtId="49" fontId="51" fillId="5" borderId="50" xfId="12" applyNumberFormat="1" applyFont="1" applyFill="1" applyBorder="1" applyAlignment="1">
      <alignment horizontal="center" vertical="center"/>
    </xf>
    <xf numFmtId="49" fontId="51" fillId="5" borderId="51" xfId="12" applyNumberFormat="1" applyFont="1" applyFill="1" applyBorder="1" applyAlignment="1">
      <alignment horizontal="center" vertical="center"/>
    </xf>
    <xf numFmtId="0" fontId="51" fillId="0" borderId="52" xfId="12" applyFont="1" applyBorder="1" applyAlignment="1">
      <alignment horizontal="center" vertical="center"/>
    </xf>
    <xf numFmtId="0" fontId="51" fillId="0" borderId="28" xfId="12" applyFont="1" applyBorder="1" applyAlignment="1">
      <alignment horizontal="center" vertical="center"/>
    </xf>
    <xf numFmtId="0" fontId="51" fillId="5" borderId="52" xfId="12" applyFont="1" applyFill="1" applyBorder="1" applyAlignment="1">
      <alignment horizontal="center" vertical="center"/>
    </xf>
    <xf numFmtId="0" fontId="51" fillId="5" borderId="27" xfId="12" applyFont="1" applyFill="1" applyBorder="1" applyAlignment="1">
      <alignment horizontal="center" vertical="center"/>
    </xf>
    <xf numFmtId="0" fontId="52" fillId="0" borderId="1" xfId="12" applyFont="1" applyFill="1" applyBorder="1">
      <alignment vertical="center"/>
    </xf>
    <xf numFmtId="0" fontId="52" fillId="0" borderId="1" xfId="12" applyFont="1" applyFill="1" applyBorder="1" applyAlignment="1">
      <alignment vertical="center" wrapText="1"/>
    </xf>
    <xf numFmtId="49" fontId="56" fillId="0" borderId="44" xfId="12" applyNumberFormat="1" applyFont="1" applyFill="1" applyBorder="1">
      <alignment vertical="center"/>
    </xf>
    <xf numFmtId="49" fontId="56" fillId="0" borderId="45" xfId="12" applyNumberFormat="1" applyFont="1" applyFill="1" applyBorder="1">
      <alignment vertical="center"/>
    </xf>
    <xf numFmtId="49" fontId="56" fillId="0" borderId="6" xfId="12" applyNumberFormat="1" applyFont="1" applyFill="1" applyBorder="1" applyAlignment="1">
      <alignment horizontal="left" vertical="center"/>
    </xf>
    <xf numFmtId="49" fontId="56" fillId="0" borderId="6" xfId="12" applyNumberFormat="1" applyFont="1" applyFill="1" applyBorder="1">
      <alignment vertical="center"/>
    </xf>
    <xf numFmtId="0" fontId="56" fillId="0" borderId="6" xfId="12" applyFont="1" applyFill="1" applyBorder="1">
      <alignment vertical="center"/>
    </xf>
    <xf numFmtId="0" fontId="56" fillId="0" borderId="0" xfId="12" applyFont="1" applyFill="1" applyBorder="1">
      <alignment vertical="center"/>
    </xf>
    <xf numFmtId="56" fontId="56" fillId="0" borderId="0" xfId="12" applyNumberFormat="1" applyFont="1" applyFill="1" applyBorder="1">
      <alignment vertical="center"/>
    </xf>
    <xf numFmtId="49" fontId="56" fillId="0" borderId="0" xfId="12" applyNumberFormat="1" applyFont="1" applyFill="1" applyBorder="1">
      <alignment vertical="center"/>
    </xf>
    <xf numFmtId="49" fontId="56" fillId="0" borderId="13" xfId="12" applyNumberFormat="1" applyFont="1" applyFill="1" applyBorder="1" applyAlignment="1">
      <alignment horizontal="right" vertical="center"/>
    </xf>
    <xf numFmtId="0" fontId="56" fillId="0" borderId="46" xfId="12" applyFont="1" applyFill="1" applyBorder="1">
      <alignment vertical="center"/>
    </xf>
    <xf numFmtId="0" fontId="56" fillId="0" borderId="0" xfId="12" applyFont="1" applyFill="1">
      <alignment vertical="center"/>
    </xf>
    <xf numFmtId="49" fontId="56" fillId="0" borderId="1" xfId="12" applyNumberFormat="1" applyFont="1" applyFill="1" applyBorder="1">
      <alignment vertical="center"/>
    </xf>
    <xf numFmtId="49" fontId="56" fillId="0" borderId="4" xfId="12" applyNumberFormat="1" applyFont="1" applyFill="1" applyBorder="1">
      <alignment vertical="center"/>
    </xf>
    <xf numFmtId="49" fontId="56" fillId="0" borderId="1" xfId="12" applyNumberFormat="1" applyFont="1" applyFill="1" applyBorder="1" applyAlignment="1">
      <alignment horizontal="left" vertical="center"/>
    </xf>
    <xf numFmtId="0" fontId="56" fillId="0" borderId="1" xfId="12" applyFont="1" applyFill="1" applyBorder="1">
      <alignment vertical="center"/>
    </xf>
    <xf numFmtId="49" fontId="56" fillId="0" borderId="5" xfId="12" applyNumberFormat="1" applyFont="1" applyFill="1" applyBorder="1">
      <alignment vertical="center"/>
    </xf>
    <xf numFmtId="49" fontId="56" fillId="0" borderId="7" xfId="12" applyNumberFormat="1" applyFont="1" applyFill="1" applyBorder="1">
      <alignment vertical="center"/>
    </xf>
    <xf numFmtId="0" fontId="56" fillId="0" borderId="11" xfId="12" applyFont="1" applyFill="1" applyBorder="1">
      <alignment vertical="center"/>
    </xf>
    <xf numFmtId="56" fontId="56" fillId="0" borderId="11" xfId="12" applyNumberFormat="1" applyFont="1" applyFill="1" applyBorder="1">
      <alignment vertical="center"/>
    </xf>
    <xf numFmtId="49" fontId="56" fillId="0" borderId="11" xfId="12" applyNumberFormat="1" applyFont="1" applyFill="1" applyBorder="1">
      <alignment vertical="center"/>
    </xf>
    <xf numFmtId="49" fontId="56" fillId="0" borderId="17" xfId="12" applyNumberFormat="1" applyFont="1" applyFill="1" applyBorder="1" applyAlignment="1">
      <alignment horizontal="right" vertical="center"/>
    </xf>
    <xf numFmtId="0" fontId="56" fillId="0" borderId="11" xfId="12" applyFont="1" applyFill="1" applyBorder="1" applyAlignment="1">
      <alignment vertical="top"/>
    </xf>
    <xf numFmtId="0" fontId="56" fillId="0" borderId="49" xfId="12" applyFont="1" applyFill="1" applyBorder="1">
      <alignment vertical="center"/>
    </xf>
    <xf numFmtId="49" fontId="56" fillId="0" borderId="5" xfId="12" applyNumberFormat="1" applyFont="1" applyFill="1" applyBorder="1" applyAlignment="1">
      <alignment horizontal="left" vertical="center"/>
    </xf>
    <xf numFmtId="0" fontId="56" fillId="0" borderId="13" xfId="12" applyFont="1" applyFill="1" applyBorder="1">
      <alignment vertical="center"/>
    </xf>
    <xf numFmtId="0" fontId="57" fillId="0" borderId="0" xfId="12" applyFont="1">
      <alignment vertical="center"/>
    </xf>
    <xf numFmtId="38" fontId="56" fillId="0" borderId="6" xfId="12" applyNumberFormat="1" applyFont="1" applyFill="1" applyBorder="1" applyAlignment="1">
      <alignment horizontal="right" vertical="center"/>
    </xf>
    <xf numFmtId="38" fontId="56" fillId="0" borderId="1" xfId="12" applyNumberFormat="1" applyFont="1" applyFill="1" applyBorder="1" applyAlignment="1">
      <alignment horizontal="right" vertical="center"/>
    </xf>
    <xf numFmtId="38" fontId="56" fillId="0" borderId="5" xfId="12" applyNumberFormat="1" applyFont="1" applyFill="1" applyBorder="1" applyAlignment="1">
      <alignment horizontal="right" vertical="center"/>
    </xf>
    <xf numFmtId="10" fontId="52" fillId="0" borderId="1" xfId="12" applyNumberFormat="1" applyFont="1" applyFill="1" applyBorder="1">
      <alignment vertical="center"/>
    </xf>
    <xf numFmtId="0" fontId="53" fillId="5" borderId="47" xfId="12" applyFont="1" applyFill="1" applyBorder="1" applyAlignment="1">
      <alignment vertical="center" wrapText="1"/>
    </xf>
    <xf numFmtId="0" fontId="53" fillId="5" borderId="8" xfId="12" applyFont="1" applyFill="1" applyBorder="1" applyAlignment="1">
      <alignment vertical="center" wrapText="1"/>
    </xf>
    <xf numFmtId="0" fontId="51" fillId="5" borderId="51" xfId="12" applyFont="1" applyFill="1" applyBorder="1" applyAlignment="1">
      <alignment horizontal="center" vertical="center" wrapText="1"/>
    </xf>
    <xf numFmtId="0" fontId="52" fillId="0" borderId="1" xfId="12" applyFont="1" applyFill="1" applyBorder="1" applyAlignment="1">
      <alignment horizontal="left" vertical="center" wrapText="1"/>
    </xf>
    <xf numFmtId="38" fontId="52" fillId="0" borderId="5" xfId="12" applyNumberFormat="1" applyFont="1" applyFill="1" applyBorder="1" applyAlignment="1">
      <alignment horizontal="right" vertical="center"/>
    </xf>
    <xf numFmtId="0" fontId="52" fillId="0" borderId="11" xfId="12" applyFont="1" applyFill="1" applyBorder="1">
      <alignment vertical="center"/>
    </xf>
    <xf numFmtId="0" fontId="0" fillId="0" borderId="0" xfId="0" applyAlignment="1">
      <alignment horizontal="right"/>
    </xf>
    <xf numFmtId="14" fontId="0" fillId="0" borderId="0" xfId="0" applyNumberFormat="1"/>
    <xf numFmtId="0" fontId="58" fillId="0" borderId="0" xfId="0" applyFont="1" applyAlignment="1">
      <alignment horizontal="left"/>
    </xf>
    <xf numFmtId="0" fontId="0" fillId="0" borderId="56" xfId="0" applyBorder="1"/>
    <xf numFmtId="0" fontId="0" fillId="0" borderId="56" xfId="0" applyBorder="1" applyAlignment="1">
      <alignment horizontal="center"/>
    </xf>
    <xf numFmtId="0" fontId="0" fillId="0" borderId="57" xfId="0" applyBorder="1" applyAlignment="1">
      <alignment horizontal="center"/>
    </xf>
    <xf numFmtId="0" fontId="0" fillId="0" borderId="0" xfId="0" applyAlignment="1">
      <alignment horizontal="left"/>
    </xf>
    <xf numFmtId="56" fontId="0" fillId="0" borderId="58" xfId="0" applyNumberFormat="1" applyBorder="1"/>
    <xf numFmtId="56" fontId="0" fillId="0" borderId="58" xfId="0" applyNumberFormat="1" applyBorder="1" applyAlignment="1">
      <alignment horizontal="center"/>
    </xf>
    <xf numFmtId="56" fontId="0" fillId="0" borderId="59" xfId="0" applyNumberFormat="1" applyBorder="1" applyAlignment="1">
      <alignment horizontal="center"/>
    </xf>
    <xf numFmtId="0" fontId="0" fillId="0" borderId="60" xfId="0" applyBorder="1" applyAlignment="1">
      <alignment vertical="center"/>
    </xf>
    <xf numFmtId="0" fontId="0" fillId="0" borderId="61" xfId="0" applyBorder="1" applyAlignment="1">
      <alignment vertical="center"/>
    </xf>
    <xf numFmtId="0" fontId="0" fillId="0" borderId="62" xfId="0" applyBorder="1" applyAlignment="1">
      <alignment horizontal="left" vertical="top" wrapText="1"/>
    </xf>
    <xf numFmtId="0" fontId="60" fillId="0" borderId="62" xfId="0" applyFont="1" applyBorder="1" applyAlignment="1">
      <alignment horizontal="left" vertical="top" wrapText="1"/>
    </xf>
    <xf numFmtId="0" fontId="60" fillId="0" borderId="63" xfId="0" applyFont="1" applyBorder="1" applyAlignment="1">
      <alignment horizontal="left" vertical="top" wrapText="1"/>
    </xf>
    <xf numFmtId="0" fontId="0" fillId="0" borderId="64" xfId="0" applyBorder="1" applyAlignment="1">
      <alignment vertical="center"/>
    </xf>
    <xf numFmtId="0" fontId="0" fillId="0" borderId="65" xfId="0" applyBorder="1" applyAlignment="1">
      <alignment vertical="center"/>
    </xf>
    <xf numFmtId="0" fontId="0" fillId="0" borderId="66" xfId="0" applyBorder="1" applyAlignment="1">
      <alignment horizontal="left" vertical="top"/>
    </xf>
    <xf numFmtId="182" fontId="60" fillId="0" borderId="67" xfId="0" applyNumberFormat="1" applyFont="1" applyBorder="1" applyAlignment="1">
      <alignment horizontal="left" vertical="top"/>
    </xf>
    <xf numFmtId="182" fontId="60" fillId="0" borderId="68" xfId="0" applyNumberFormat="1" applyFont="1" applyBorder="1" applyAlignment="1">
      <alignment horizontal="left" vertical="top"/>
    </xf>
    <xf numFmtId="0" fontId="0" fillId="0" borderId="62" xfId="0" applyBorder="1" applyAlignment="1">
      <alignment horizontal="left" vertical="top"/>
    </xf>
    <xf numFmtId="182" fontId="60" fillId="0" borderId="62" xfId="0" applyNumberFormat="1" applyFont="1" applyBorder="1" applyAlignment="1">
      <alignment horizontal="left" vertical="top" wrapText="1"/>
    </xf>
    <xf numFmtId="182" fontId="25" fillId="0" borderId="63" xfId="0" applyNumberFormat="1" applyFont="1" applyBorder="1" applyAlignment="1">
      <alignment horizontal="left" vertical="top" wrapText="1"/>
    </xf>
    <xf numFmtId="0" fontId="0" fillId="0" borderId="69" xfId="0" applyBorder="1" applyAlignment="1">
      <alignment horizontal="left" vertical="top"/>
    </xf>
    <xf numFmtId="183" fontId="60" fillId="0" borderId="69" xfId="0" applyNumberFormat="1" applyFont="1" applyBorder="1" applyAlignment="1">
      <alignment horizontal="left" vertical="top"/>
    </xf>
    <xf numFmtId="183" fontId="60" fillId="0" borderId="70" xfId="0" applyNumberFormat="1" applyFont="1" applyBorder="1" applyAlignment="1">
      <alignment horizontal="left" vertical="top"/>
    </xf>
    <xf numFmtId="183" fontId="61" fillId="0" borderId="70" xfId="0" applyNumberFormat="1" applyFont="1" applyBorder="1" applyAlignment="1">
      <alignment horizontal="left" vertical="top"/>
    </xf>
    <xf numFmtId="0" fontId="0" fillId="0" borderId="6" xfId="0" applyBorder="1" applyAlignment="1">
      <alignment vertical="center"/>
    </xf>
    <xf numFmtId="0" fontId="0" fillId="0" borderId="17" xfId="0" applyBorder="1" applyAlignment="1">
      <alignment vertical="center"/>
    </xf>
    <xf numFmtId="0" fontId="0" fillId="0" borderId="69" xfId="0" applyBorder="1" applyAlignment="1">
      <alignment horizontal="left" vertical="top" wrapText="1"/>
    </xf>
    <xf numFmtId="0" fontId="60" fillId="0" borderId="69" xfId="0" applyFont="1" applyBorder="1" applyAlignment="1">
      <alignment horizontal="left" vertical="top" wrapText="1"/>
    </xf>
    <xf numFmtId="0" fontId="25" fillId="0" borderId="70" xfId="0" applyFont="1" applyBorder="1" applyAlignment="1">
      <alignment horizontal="left" vertical="top" wrapText="1"/>
    </xf>
    <xf numFmtId="0" fontId="60" fillId="0" borderId="70" xfId="0" applyFont="1" applyBorder="1" applyAlignment="1">
      <alignment horizontal="left" vertical="top" wrapText="1"/>
    </xf>
    <xf numFmtId="0" fontId="60" fillId="0" borderId="70" xfId="0" applyFont="1" applyBorder="1" applyAlignment="1">
      <alignment horizontal="left" vertical="top"/>
    </xf>
    <xf numFmtId="0" fontId="0" fillId="0" borderId="71" xfId="0" applyBorder="1" applyAlignment="1">
      <alignment horizontal="left" vertical="top"/>
    </xf>
    <xf numFmtId="0" fontId="60" fillId="0" borderId="71" xfId="0" applyFont="1" applyBorder="1" applyAlignment="1">
      <alignment horizontal="left" vertical="top" wrapText="1"/>
    </xf>
    <xf numFmtId="0" fontId="25" fillId="0" borderId="72" xfId="0" applyFont="1" applyBorder="1" applyAlignment="1">
      <alignment horizontal="left" vertical="top" wrapText="1"/>
    </xf>
    <xf numFmtId="0" fontId="60" fillId="0" borderId="72" xfId="0" applyFont="1" applyBorder="1" applyAlignment="1">
      <alignment horizontal="left" vertical="top" wrapText="1"/>
    </xf>
    <xf numFmtId="0" fontId="62" fillId="0" borderId="0" xfId="13" applyFill="1" applyBorder="1" applyAlignment="1">
      <alignment horizontal="left" vertical="top" wrapText="1"/>
    </xf>
    <xf numFmtId="0" fontId="0" fillId="4" borderId="0" xfId="0" applyFill="1"/>
    <xf numFmtId="0" fontId="0" fillId="4" borderId="56" xfId="0" applyFill="1" applyBorder="1"/>
    <xf numFmtId="56" fontId="0" fillId="4" borderId="58" xfId="0" applyNumberFormat="1" applyFill="1" applyBorder="1"/>
    <xf numFmtId="0" fontId="0" fillId="4" borderId="62" xfId="0" applyFill="1" applyBorder="1" applyAlignment="1">
      <alignment horizontal="left" vertical="top" wrapText="1"/>
    </xf>
    <xf numFmtId="0" fontId="0" fillId="4" borderId="73" xfId="0" applyFill="1" applyBorder="1" applyAlignment="1">
      <alignment horizontal="left" vertical="top"/>
    </xf>
    <xf numFmtId="0" fontId="0" fillId="4" borderId="62" xfId="0" applyFill="1" applyBorder="1" applyAlignment="1">
      <alignment horizontal="left" vertical="top"/>
    </xf>
    <xf numFmtId="0" fontId="0" fillId="4" borderId="69" xfId="0" applyFill="1" applyBorder="1" applyAlignment="1">
      <alignment horizontal="left" vertical="top"/>
    </xf>
    <xf numFmtId="0" fontId="0" fillId="4" borderId="69" xfId="0" applyFill="1" applyBorder="1" applyAlignment="1">
      <alignment horizontal="left" vertical="top" wrapText="1"/>
    </xf>
    <xf numFmtId="0" fontId="0" fillId="4" borderId="71" xfId="0" applyFill="1" applyBorder="1" applyAlignment="1">
      <alignment horizontal="left" vertical="top"/>
    </xf>
    <xf numFmtId="0" fontId="0" fillId="0" borderId="74" xfId="0" applyBorder="1" applyAlignment="1">
      <alignment horizontal="center"/>
    </xf>
    <xf numFmtId="56" fontId="0" fillId="0" borderId="75" xfId="0" applyNumberFormat="1" applyBorder="1" applyAlignment="1">
      <alignment horizontal="center"/>
    </xf>
    <xf numFmtId="0" fontId="60" fillId="0" borderId="76" xfId="0" applyFont="1" applyBorder="1" applyAlignment="1">
      <alignment horizontal="left" vertical="top" wrapText="1"/>
    </xf>
    <xf numFmtId="182" fontId="60" fillId="0" borderId="76" xfId="0" applyNumberFormat="1" applyFont="1" applyBorder="1" applyAlignment="1">
      <alignment horizontal="left" vertical="top" wrapText="1"/>
    </xf>
    <xf numFmtId="183" fontId="60" fillId="0" borderId="77" xfId="0" applyNumberFormat="1" applyFont="1" applyBorder="1" applyAlignment="1">
      <alignment horizontal="left" vertical="top"/>
    </xf>
    <xf numFmtId="0" fontId="60" fillId="0" borderId="77" xfId="0" applyFont="1" applyBorder="1" applyAlignment="1">
      <alignment horizontal="left" vertical="top" wrapText="1"/>
    </xf>
    <xf numFmtId="0" fontId="60" fillId="0" borderId="78" xfId="0" applyFont="1" applyBorder="1" applyAlignment="1">
      <alignment horizontal="left" vertical="top" wrapText="1"/>
    </xf>
    <xf numFmtId="0" fontId="60" fillId="6" borderId="81" xfId="0" applyFont="1" applyFill="1" applyBorder="1" applyAlignment="1">
      <alignment horizontal="left" vertical="top" wrapText="1"/>
    </xf>
    <xf numFmtId="0" fontId="60" fillId="6" borderId="83" xfId="0" applyFont="1" applyFill="1" applyBorder="1" applyAlignment="1">
      <alignment horizontal="left" vertical="top" wrapText="1"/>
    </xf>
    <xf numFmtId="0" fontId="60" fillId="6" borderId="84" xfId="0" applyFont="1" applyFill="1" applyBorder="1" applyAlignment="1">
      <alignment horizontal="left" vertical="top" wrapText="1"/>
    </xf>
    <xf numFmtId="183" fontId="60" fillId="6" borderId="83" xfId="0" applyNumberFormat="1" applyFont="1" applyFill="1" applyBorder="1" applyAlignment="1">
      <alignment horizontal="left" vertical="top" wrapText="1"/>
    </xf>
    <xf numFmtId="0" fontId="31" fillId="0" borderId="0" xfId="6"/>
    <xf numFmtId="14" fontId="31" fillId="0" borderId="0" xfId="6" applyNumberFormat="1" applyAlignment="1">
      <alignment horizontal="left"/>
    </xf>
    <xf numFmtId="0" fontId="63" fillId="0" borderId="7" xfId="6" applyFont="1" applyBorder="1" applyAlignment="1">
      <alignment horizontal="left" vertical="center"/>
    </xf>
    <xf numFmtId="0" fontId="64" fillId="0" borderId="8" xfId="6" applyFont="1" applyBorder="1" applyAlignment="1">
      <alignment horizontal="left" vertical="center"/>
    </xf>
    <xf numFmtId="0" fontId="64" fillId="0" borderId="9" xfId="6" applyFont="1" applyBorder="1" applyAlignment="1">
      <alignment horizontal="left" vertical="center"/>
    </xf>
    <xf numFmtId="0" fontId="31" fillId="0" borderId="7" xfId="6" applyBorder="1"/>
    <xf numFmtId="0" fontId="31" fillId="0" borderId="8" xfId="6" applyBorder="1"/>
    <xf numFmtId="0" fontId="31" fillId="0" borderId="9" xfId="6" applyBorder="1"/>
    <xf numFmtId="0" fontId="63" fillId="0" borderId="12" xfId="6" applyFont="1" applyBorder="1" applyAlignment="1">
      <alignment vertical="center"/>
    </xf>
    <xf numFmtId="0" fontId="64" fillId="0" borderId="0" xfId="6" applyFont="1" applyAlignment="1">
      <alignment vertical="center"/>
    </xf>
    <xf numFmtId="0" fontId="31" fillId="0" borderId="13" xfId="6" applyBorder="1"/>
    <xf numFmtId="0" fontId="31" fillId="0" borderId="12" xfId="6" applyBorder="1"/>
    <xf numFmtId="0" fontId="65" fillId="0" borderId="0" xfId="6" applyFont="1" applyAlignment="1">
      <alignment vertical="center"/>
    </xf>
    <xf numFmtId="0" fontId="66" fillId="0" borderId="0" xfId="6" applyFont="1"/>
    <xf numFmtId="0" fontId="64" fillId="0" borderId="12" xfId="6" applyFont="1" applyBorder="1" applyAlignment="1">
      <alignment vertical="center"/>
    </xf>
    <xf numFmtId="0" fontId="64" fillId="0" borderId="10" xfId="6" applyFont="1" applyBorder="1" applyAlignment="1">
      <alignment vertical="center"/>
    </xf>
    <xf numFmtId="0" fontId="64" fillId="0" borderId="11" xfId="6" applyFont="1" applyBorder="1" applyAlignment="1">
      <alignment vertical="center"/>
    </xf>
    <xf numFmtId="0" fontId="31" fillId="0" borderId="11" xfId="6" applyBorder="1"/>
    <xf numFmtId="0" fontId="31" fillId="0" borderId="17" xfId="6" applyBorder="1"/>
    <xf numFmtId="0" fontId="31" fillId="0" borderId="10" xfId="6" applyBorder="1"/>
    <xf numFmtId="0" fontId="66" fillId="0" borderId="8" xfId="6" applyFont="1" applyBorder="1"/>
    <xf numFmtId="0" fontId="65" fillId="0" borderId="0" xfId="6" applyFont="1" applyAlignment="1">
      <alignment horizontal="left" vertical="center"/>
    </xf>
    <xf numFmtId="0" fontId="64" fillId="0" borderId="0" xfId="6" applyFont="1" applyAlignment="1">
      <alignment horizontal="left" vertical="center"/>
    </xf>
    <xf numFmtId="0" fontId="64" fillId="0" borderId="11" xfId="6" applyFont="1" applyBorder="1" applyAlignment="1">
      <alignment horizontal="left" vertical="center"/>
    </xf>
    <xf numFmtId="0" fontId="67" fillId="0" borderId="8" xfId="6" applyFont="1" applyBorder="1"/>
    <xf numFmtId="0" fontId="66" fillId="0" borderId="10" xfId="6" applyFont="1" applyBorder="1"/>
    <xf numFmtId="0" fontId="67" fillId="0" borderId="0" xfId="6" applyFont="1"/>
    <xf numFmtId="0" fontId="68" fillId="0" borderId="0" xfId="6" applyFont="1"/>
    <xf numFmtId="0" fontId="31" fillId="0" borderId="0" xfId="6" applyAlignment="1">
      <alignment horizontal="right"/>
    </xf>
    <xf numFmtId="1" fontId="31" fillId="0" borderId="11" xfId="6" applyNumberFormat="1" applyBorder="1"/>
    <xf numFmtId="0" fontId="31" fillId="0" borderId="0" xfId="14" applyFont="1"/>
    <xf numFmtId="0" fontId="31" fillId="0" borderId="0" xfId="14" applyFont="1" applyAlignment="1">
      <alignment horizontal="center"/>
    </xf>
    <xf numFmtId="0" fontId="70" fillId="0" borderId="0" xfId="14" applyFont="1" applyAlignment="1">
      <alignment vertical="center"/>
    </xf>
    <xf numFmtId="0" fontId="72" fillId="0" borderId="0" xfId="14" applyFont="1"/>
    <xf numFmtId="0" fontId="31" fillId="0" borderId="0" xfId="14" applyFont="1" applyAlignment="1">
      <alignment wrapText="1"/>
    </xf>
    <xf numFmtId="0" fontId="31" fillId="0" borderId="0" xfId="14" applyFont="1" applyAlignment="1">
      <alignment horizontal="center" wrapText="1"/>
    </xf>
    <xf numFmtId="0" fontId="73" fillId="0" borderId="0" xfId="14" applyFont="1" applyAlignment="1">
      <alignment horizontal="center" wrapText="1"/>
    </xf>
    <xf numFmtId="0" fontId="73" fillId="7" borderId="0" xfId="14" applyFont="1" applyFill="1" applyAlignment="1">
      <alignment horizontal="center" vertical="center" wrapText="1"/>
    </xf>
    <xf numFmtId="0" fontId="74" fillId="0" borderId="1" xfId="14" applyFont="1" applyBorder="1" applyAlignment="1">
      <alignment horizontal="center" vertical="center" wrapText="1"/>
    </xf>
    <xf numFmtId="0" fontId="31" fillId="0" borderId="0" xfId="14" quotePrefix="1" applyFont="1" applyAlignment="1">
      <alignment horizontal="center"/>
    </xf>
    <xf numFmtId="0" fontId="31" fillId="0" borderId="0" xfId="14" quotePrefix="1" applyFont="1"/>
    <xf numFmtId="0" fontId="31" fillId="0" borderId="1" xfId="14" quotePrefix="1" applyFont="1" applyBorder="1" applyAlignment="1">
      <alignment horizontal="center"/>
    </xf>
    <xf numFmtId="14" fontId="31" fillId="0" borderId="1" xfId="14" applyNumberFormat="1" applyFont="1" applyBorder="1"/>
    <xf numFmtId="0" fontId="31" fillId="0" borderId="1" xfId="14" applyFont="1" applyBorder="1" applyAlignment="1">
      <alignment horizontal="center"/>
    </xf>
    <xf numFmtId="2" fontId="31" fillId="0" borderId="1" xfId="14" applyNumberFormat="1" applyFont="1" applyBorder="1" applyAlignment="1">
      <alignment horizontal="center"/>
    </xf>
    <xf numFmtId="181" fontId="31" fillId="0" borderId="1" xfId="14" applyNumberFormat="1" applyFont="1" applyBorder="1" applyAlignment="1">
      <alignment horizontal="center"/>
    </xf>
    <xf numFmtId="38" fontId="31" fillId="2" borderId="1" xfId="15" applyFont="1" applyFill="1" applyBorder="1" applyAlignment="1">
      <alignment horizontal="center"/>
    </xf>
    <xf numFmtId="0" fontId="31" fillId="0" borderId="1" xfId="14" applyFont="1" applyBorder="1" applyAlignment="1">
      <alignment horizontal="centerContinuous" vertical="center"/>
    </xf>
    <xf numFmtId="181" fontId="31" fillId="8" borderId="1" xfId="14" applyNumberFormat="1" applyFont="1" applyFill="1" applyBorder="1"/>
    <xf numFmtId="181" fontId="31" fillId="2" borderId="1" xfId="14" applyNumberFormat="1" applyFont="1" applyFill="1" applyBorder="1"/>
    <xf numFmtId="181" fontId="31" fillId="3" borderId="1" xfId="14" applyNumberFormat="1" applyFont="1" applyFill="1" applyBorder="1"/>
    <xf numFmtId="181" fontId="31" fillId="0" borderId="1" xfId="14" applyNumberFormat="1" applyFont="1" applyBorder="1"/>
    <xf numFmtId="38" fontId="31" fillId="2" borderId="1" xfId="15" applyFont="1" applyFill="1" applyBorder="1"/>
    <xf numFmtId="38" fontId="31" fillId="0" borderId="0" xfId="15" applyFont="1" applyFill="1" applyBorder="1"/>
    <xf numFmtId="38" fontId="31" fillId="2" borderId="4" xfId="15" applyFont="1" applyFill="1" applyBorder="1"/>
    <xf numFmtId="38" fontId="31" fillId="0" borderId="3" xfId="15" applyFont="1" applyFill="1" applyBorder="1"/>
    <xf numFmtId="38" fontId="31" fillId="0" borderId="1" xfId="15" applyFont="1" applyFill="1" applyBorder="1"/>
    <xf numFmtId="14" fontId="31" fillId="0" borderId="0" xfId="14" applyNumberFormat="1" applyFont="1"/>
    <xf numFmtId="0" fontId="1" fillId="0" borderId="0" xfId="16">
      <alignment vertical="center"/>
    </xf>
    <xf numFmtId="0" fontId="1" fillId="0" borderId="43" xfId="16" applyBorder="1" applyAlignment="1">
      <alignment horizontal="center" vertical="center"/>
    </xf>
    <xf numFmtId="56" fontId="1" fillId="0" borderId="6" xfId="16" quotePrefix="1" applyNumberFormat="1" applyBorder="1">
      <alignment vertical="center"/>
    </xf>
    <xf numFmtId="1" fontId="1" fillId="0" borderId="6" xfId="16" applyNumberFormat="1" applyBorder="1">
      <alignment vertical="center"/>
    </xf>
    <xf numFmtId="9" fontId="0" fillId="0" borderId="6" xfId="17" applyFont="1" applyBorder="1">
      <alignment vertical="center"/>
    </xf>
    <xf numFmtId="0" fontId="1" fillId="0" borderId="6" xfId="16" applyBorder="1">
      <alignment vertical="center"/>
    </xf>
    <xf numFmtId="56" fontId="1" fillId="0" borderId="1" xfId="16" quotePrefix="1" applyNumberFormat="1" applyBorder="1">
      <alignment vertical="center"/>
    </xf>
    <xf numFmtId="1" fontId="1" fillId="0" borderId="1" xfId="16" applyNumberFormat="1" applyBorder="1">
      <alignment vertical="center"/>
    </xf>
    <xf numFmtId="9" fontId="0" fillId="0" borderId="1" xfId="17" applyFont="1" applyBorder="1">
      <alignment vertical="center"/>
    </xf>
    <xf numFmtId="0" fontId="1" fillId="0" borderId="1" xfId="16" applyBorder="1">
      <alignment vertical="center"/>
    </xf>
    <xf numFmtId="1" fontId="1" fillId="0" borderId="0" xfId="16" applyNumberFormat="1">
      <alignment vertical="center"/>
    </xf>
    <xf numFmtId="184" fontId="1" fillId="0" borderId="0" xfId="16" applyNumberFormat="1">
      <alignment vertical="center"/>
    </xf>
    <xf numFmtId="9" fontId="0" fillId="0" borderId="0" xfId="17" applyFont="1">
      <alignment vertical="center"/>
    </xf>
    <xf numFmtId="0" fontId="74" fillId="0" borderId="1" xfId="14" applyFont="1" applyBorder="1" applyAlignment="1">
      <alignment horizontal="center" vertical="center" wrapText="1"/>
    </xf>
    <xf numFmtId="0" fontId="5" fillId="0" borderId="1" xfId="0" applyFont="1" applyBorder="1" applyAlignment="1">
      <alignment horizontal="center" vertical="center"/>
    </xf>
    <xf numFmtId="176" fontId="17" fillId="4" borderId="1" xfId="0" applyNumberFormat="1" applyFont="1" applyFill="1" applyBorder="1" applyAlignment="1">
      <alignment horizontal="center" vertical="center"/>
    </xf>
    <xf numFmtId="0" fontId="5" fillId="0" borderId="1" xfId="0" applyFont="1" applyBorder="1" applyAlignment="1">
      <alignment horizontal="left" vertical="top" wrapText="1"/>
    </xf>
    <xf numFmtId="0" fontId="17" fillId="4" borderId="1" xfId="0" applyFont="1" applyFill="1" applyBorder="1" applyAlignment="1">
      <alignment horizontal="center" vertical="center"/>
    </xf>
    <xf numFmtId="0" fontId="17" fillId="0" borderId="1" xfId="0" applyFont="1" applyBorder="1" applyAlignment="1">
      <alignment horizontal="left" vertical="top" wrapText="1"/>
    </xf>
    <xf numFmtId="0" fontId="5" fillId="4" borderId="1" xfId="0" applyFont="1" applyFill="1" applyBorder="1" applyAlignment="1">
      <alignment horizontal="center" vertical="center"/>
    </xf>
    <xf numFmtId="0" fontId="17" fillId="0" borderId="0" xfId="0" applyFont="1" applyAlignment="1">
      <alignment horizontal="center" vertical="center"/>
    </xf>
    <xf numFmtId="0" fontId="17" fillId="0" borderId="0" xfId="0" applyFont="1" applyBorder="1" applyAlignment="1">
      <alignment horizontal="center" vertical="center"/>
    </xf>
    <xf numFmtId="0" fontId="19" fillId="4" borderId="1" xfId="0" applyFont="1" applyFill="1" applyBorder="1" applyAlignment="1">
      <alignment horizontal="center" vertical="center"/>
    </xf>
    <xf numFmtId="0" fontId="16" fillId="0" borderId="1" xfId="0" applyFont="1" applyBorder="1" applyAlignment="1">
      <alignment horizontal="left" vertical="top" wrapText="1"/>
    </xf>
    <xf numFmtId="0" fontId="5" fillId="0" borderId="6" xfId="0" applyFont="1" applyBorder="1" applyAlignment="1">
      <alignment horizontal="center" vertical="center"/>
    </xf>
    <xf numFmtId="0" fontId="5" fillId="4" borderId="6" xfId="0" applyFont="1" applyFill="1" applyBorder="1" applyAlignment="1">
      <alignment horizontal="center" vertical="center"/>
    </xf>
    <xf numFmtId="0" fontId="5" fillId="0" borderId="6" xfId="0" applyFont="1" applyBorder="1" applyAlignment="1">
      <alignment horizontal="left" vertical="top" wrapText="1"/>
    </xf>
    <xf numFmtId="0" fontId="5" fillId="0" borderId="4" xfId="0" applyFont="1" applyBorder="1" applyAlignment="1">
      <alignment horizontal="left" vertical="top"/>
    </xf>
    <xf numFmtId="0" fontId="5" fillId="0" borderId="3" xfId="0" applyFont="1" applyBorder="1" applyAlignment="1">
      <alignment horizontal="left" vertical="top"/>
    </xf>
    <xf numFmtId="0" fontId="5" fillId="0" borderId="2" xfId="0" applyFont="1" applyBorder="1" applyAlignment="1">
      <alignment horizontal="left" vertical="top"/>
    </xf>
    <xf numFmtId="0" fontId="5" fillId="0" borderId="1" xfId="0" applyFont="1" applyBorder="1" applyAlignment="1">
      <alignment horizontal="center" vertical="top" wrapText="1"/>
    </xf>
    <xf numFmtId="0" fontId="5" fillId="0" borderId="1" xfId="0" applyFont="1" applyBorder="1" applyAlignment="1">
      <alignment horizontal="center" vertical="top"/>
    </xf>
    <xf numFmtId="14" fontId="5" fillId="0" borderId="1" xfId="0" applyNumberFormat="1" applyFont="1" applyBorder="1" applyAlignment="1">
      <alignment horizontal="center" vertical="center"/>
    </xf>
    <xf numFmtId="0" fontId="5" fillId="0" borderId="4" xfId="0" applyFont="1" applyBorder="1" applyAlignment="1">
      <alignment horizontal="center" vertical="center"/>
    </xf>
    <xf numFmtId="0" fontId="5" fillId="0" borderId="3" xfId="0" applyFont="1" applyBorder="1" applyAlignment="1">
      <alignment horizontal="center" vertical="center"/>
    </xf>
    <xf numFmtId="0" fontId="5" fillId="0" borderId="2" xfId="0" applyFont="1" applyBorder="1" applyAlignment="1">
      <alignment horizontal="center" vertical="center"/>
    </xf>
    <xf numFmtId="0" fontId="20" fillId="0" borderId="1" xfId="0" applyFont="1" applyBorder="1" applyAlignment="1">
      <alignment horizontal="left" vertical="top" wrapText="1"/>
    </xf>
    <xf numFmtId="0" fontId="10" fillId="0" borderId="5" xfId="0" applyFont="1" applyBorder="1" applyAlignment="1">
      <alignment horizontal="center" vertical="center"/>
    </xf>
    <xf numFmtId="0" fontId="9" fillId="0" borderId="5" xfId="0" applyFont="1" applyBorder="1" applyAlignment="1">
      <alignment horizontal="center" vertical="center"/>
    </xf>
    <xf numFmtId="0" fontId="5" fillId="0" borderId="1" xfId="0" applyFont="1" applyBorder="1" applyAlignment="1">
      <alignment horizontal="left" vertical="top"/>
    </xf>
    <xf numFmtId="0" fontId="5" fillId="0" borderId="6" xfId="0" applyFont="1" applyBorder="1" applyAlignment="1">
      <alignment horizontal="left" vertical="top"/>
    </xf>
    <xf numFmtId="56" fontId="5" fillId="0" borderId="1" xfId="0" quotePrefix="1" applyNumberFormat="1" applyFont="1" applyBorder="1" applyAlignment="1">
      <alignment horizontal="left" vertical="top" wrapText="1"/>
    </xf>
    <xf numFmtId="0" fontId="5" fillId="0" borderId="4" xfId="0" applyFont="1" applyBorder="1" applyAlignment="1">
      <alignment horizontal="left" vertical="top" wrapText="1"/>
    </xf>
    <xf numFmtId="0" fontId="5" fillId="0" borderId="7" xfId="0" applyFont="1" applyBorder="1" applyAlignment="1">
      <alignment horizontal="left" vertical="top" wrapText="1"/>
    </xf>
    <xf numFmtId="0" fontId="5" fillId="0" borderId="8" xfId="0" applyFont="1" applyBorder="1" applyAlignment="1">
      <alignment horizontal="left" vertical="top" wrapText="1"/>
    </xf>
    <xf numFmtId="0" fontId="5" fillId="0" borderId="9" xfId="0" applyFont="1" applyBorder="1" applyAlignment="1">
      <alignment horizontal="left" vertical="top" wrapText="1"/>
    </xf>
    <xf numFmtId="0" fontId="5" fillId="0" borderId="12" xfId="0" applyFont="1" applyBorder="1" applyAlignment="1">
      <alignment horizontal="left" vertical="top" wrapText="1"/>
    </xf>
    <xf numFmtId="0" fontId="5" fillId="0" borderId="0" xfId="0" applyFont="1" applyAlignment="1">
      <alignment horizontal="left" vertical="top" wrapText="1"/>
    </xf>
    <xf numFmtId="0" fontId="5" fillId="0" borderId="13" xfId="0" applyFont="1" applyBorder="1" applyAlignment="1">
      <alignment horizontal="left" vertical="top" wrapText="1"/>
    </xf>
    <xf numFmtId="0" fontId="5" fillId="0" borderId="10" xfId="0" applyFont="1" applyBorder="1" applyAlignment="1">
      <alignment horizontal="left" vertical="top" wrapText="1"/>
    </xf>
    <xf numFmtId="0" fontId="5" fillId="0" borderId="11" xfId="0" applyFont="1" applyBorder="1" applyAlignment="1">
      <alignment horizontal="left" vertical="top" wrapText="1"/>
    </xf>
    <xf numFmtId="0" fontId="5" fillId="0" borderId="43" xfId="0" applyFont="1" applyBorder="1" applyAlignment="1">
      <alignment horizontal="center" vertical="center"/>
    </xf>
    <xf numFmtId="0" fontId="5" fillId="4" borderId="43" xfId="0" applyFont="1" applyFill="1" applyBorder="1" applyAlignment="1">
      <alignment horizontal="center" vertical="center"/>
    </xf>
    <xf numFmtId="0" fontId="1" fillId="0" borderId="5" xfId="16" applyBorder="1" applyAlignment="1">
      <alignment horizontal="center" vertical="center"/>
    </xf>
    <xf numFmtId="0" fontId="1" fillId="0" borderId="85" xfId="16" applyBorder="1" applyAlignment="1">
      <alignment horizontal="center" vertical="center"/>
    </xf>
    <xf numFmtId="0" fontId="1" fillId="0" borderId="1" xfId="16" applyBorder="1" applyAlignment="1">
      <alignment horizontal="center" vertical="center"/>
    </xf>
    <xf numFmtId="0" fontId="1" fillId="0" borderId="43" xfId="16" applyBorder="1" applyAlignment="1">
      <alignment horizontal="center" vertical="center"/>
    </xf>
    <xf numFmtId="0" fontId="1" fillId="0" borderId="1" xfId="16" applyBorder="1" applyAlignment="1">
      <alignment horizontal="center" vertical="center" wrapText="1"/>
    </xf>
    <xf numFmtId="0" fontId="56" fillId="0" borderId="25" xfId="12" applyFont="1" applyFill="1" applyBorder="1" applyAlignment="1">
      <alignment horizontal="left" vertical="center"/>
    </xf>
    <xf numFmtId="0" fontId="56" fillId="0" borderId="6" xfId="12" applyFont="1" applyFill="1" applyBorder="1" applyAlignment="1">
      <alignment horizontal="left" vertical="center"/>
    </xf>
    <xf numFmtId="0" fontId="52" fillId="0" borderId="5" xfId="12" applyFont="1" applyFill="1" applyBorder="1" applyAlignment="1">
      <alignment horizontal="left" vertical="center"/>
    </xf>
    <xf numFmtId="0" fontId="52" fillId="0" borderId="25" xfId="12" applyFont="1" applyFill="1" applyBorder="1" applyAlignment="1">
      <alignment horizontal="left" vertical="center"/>
    </xf>
    <xf numFmtId="0" fontId="52" fillId="0" borderId="6" xfId="12" applyFont="1" applyFill="1" applyBorder="1" applyAlignment="1">
      <alignment horizontal="left" vertical="center"/>
    </xf>
    <xf numFmtId="0" fontId="56" fillId="0" borderId="53" xfId="12" applyFont="1" applyFill="1" applyBorder="1" applyAlignment="1">
      <alignment horizontal="left" vertical="center" wrapText="1"/>
    </xf>
    <xf numFmtId="0" fontId="56" fillId="0" borderId="25" xfId="12" applyFont="1" applyFill="1" applyBorder="1" applyAlignment="1">
      <alignment horizontal="left" vertical="center" wrapText="1"/>
    </xf>
    <xf numFmtId="0" fontId="56" fillId="0" borderId="6" xfId="12" applyFont="1" applyFill="1" applyBorder="1" applyAlignment="1">
      <alignment horizontal="left" vertical="center" wrapText="1"/>
    </xf>
    <xf numFmtId="49" fontId="56" fillId="0" borderId="54" xfId="12" applyNumberFormat="1" applyFont="1" applyFill="1" applyBorder="1" applyAlignment="1">
      <alignment horizontal="left" vertical="center"/>
    </xf>
    <xf numFmtId="49" fontId="56" fillId="0" borderId="21" xfId="12" applyNumberFormat="1" applyFont="1" applyFill="1" applyBorder="1" applyAlignment="1">
      <alignment horizontal="left" vertical="center"/>
    </xf>
    <xf numFmtId="49" fontId="56" fillId="0" borderId="48" xfId="12" applyNumberFormat="1" applyFont="1" applyFill="1" applyBorder="1" applyAlignment="1">
      <alignment horizontal="left" vertical="center"/>
    </xf>
    <xf numFmtId="0" fontId="53" fillId="5" borderId="55" xfId="12" applyFont="1" applyFill="1" applyBorder="1" applyAlignment="1">
      <alignment horizontal="left" vertical="top" wrapText="1"/>
    </xf>
    <xf numFmtId="0" fontId="53" fillId="5" borderId="8" xfId="12" applyFont="1" applyFill="1" applyBorder="1" applyAlignment="1">
      <alignment horizontal="left" vertical="top" wrapText="1"/>
    </xf>
    <xf numFmtId="0" fontId="53" fillId="5" borderId="41" xfId="12" applyFont="1" applyFill="1" applyBorder="1" applyAlignment="1">
      <alignment horizontal="left" vertical="top" wrapText="1"/>
    </xf>
    <xf numFmtId="0" fontId="53" fillId="5" borderId="47" xfId="12" applyFont="1" applyFill="1" applyBorder="1" applyAlignment="1">
      <alignment horizontal="left" vertical="top" wrapText="1"/>
    </xf>
    <xf numFmtId="0" fontId="0" fillId="6" borderId="79" xfId="0" applyFill="1" applyBorder="1" applyAlignment="1">
      <alignment horizontal="center" vertical="center"/>
    </xf>
    <xf numFmtId="0" fontId="0" fillId="6" borderId="80" xfId="0" applyFill="1" applyBorder="1" applyAlignment="1">
      <alignment horizontal="center" vertical="center"/>
    </xf>
    <xf numFmtId="182" fontId="60" fillId="6" borderId="82" xfId="0" applyNumberFormat="1" applyFont="1" applyFill="1" applyBorder="1" applyAlignment="1">
      <alignment horizontal="center" vertical="top" wrapText="1"/>
    </xf>
    <xf numFmtId="182" fontId="60" fillId="6" borderId="81" xfId="0" applyNumberFormat="1" applyFont="1" applyFill="1" applyBorder="1" applyAlignment="1">
      <alignment horizontal="center" vertical="top" wrapText="1"/>
    </xf>
    <xf numFmtId="0" fontId="63" fillId="0" borderId="12" xfId="6" applyFont="1" applyBorder="1" applyAlignment="1">
      <alignment horizontal="left" vertical="center"/>
    </xf>
    <xf numFmtId="0" fontId="63" fillId="0" borderId="0" xfId="6" applyFont="1" applyAlignment="1">
      <alignment horizontal="left" vertical="center"/>
    </xf>
    <xf numFmtId="0" fontId="63" fillId="0" borderId="7" xfId="6" applyFont="1" applyBorder="1" applyAlignment="1">
      <alignment horizontal="left" vertical="center"/>
    </xf>
    <xf numFmtId="0" fontId="63" fillId="0" borderId="8" xfId="6" applyFont="1" applyBorder="1" applyAlignment="1">
      <alignment horizontal="left" vertical="center"/>
    </xf>
    <xf numFmtId="0" fontId="70" fillId="3" borderId="7" xfId="14" applyFont="1" applyFill="1" applyBorder="1" applyAlignment="1">
      <alignment horizontal="center" vertical="center"/>
    </xf>
    <xf numFmtId="0" fontId="70" fillId="3" borderId="8" xfId="14" applyFont="1" applyFill="1" applyBorder="1" applyAlignment="1">
      <alignment horizontal="center" vertical="center"/>
    </xf>
    <xf numFmtId="0" fontId="70" fillId="3" borderId="9" xfId="14" applyFont="1" applyFill="1" applyBorder="1" applyAlignment="1">
      <alignment horizontal="center" vertical="center"/>
    </xf>
    <xf numFmtId="0" fontId="70" fillId="3" borderId="10" xfId="14" applyFont="1" applyFill="1" applyBorder="1" applyAlignment="1">
      <alignment horizontal="center" vertical="center"/>
    </xf>
    <xf numFmtId="0" fontId="70" fillId="3" borderId="11" xfId="14" applyFont="1" applyFill="1" applyBorder="1" applyAlignment="1">
      <alignment horizontal="center" vertical="center"/>
    </xf>
    <xf numFmtId="0" fontId="70" fillId="3" borderId="17" xfId="14" applyFont="1" applyFill="1" applyBorder="1" applyAlignment="1">
      <alignment horizontal="center" vertical="center"/>
    </xf>
    <xf numFmtId="0" fontId="70" fillId="7" borderId="7" xfId="14" applyFont="1" applyFill="1" applyBorder="1" applyAlignment="1">
      <alignment horizontal="center" vertical="center"/>
    </xf>
    <xf numFmtId="0" fontId="70" fillId="7" borderId="8" xfId="14" applyFont="1" applyFill="1" applyBorder="1" applyAlignment="1">
      <alignment horizontal="center" vertical="center"/>
    </xf>
    <xf numFmtId="0" fontId="70" fillId="7" borderId="9" xfId="14" applyFont="1" applyFill="1" applyBorder="1" applyAlignment="1">
      <alignment horizontal="center" vertical="center"/>
    </xf>
    <xf numFmtId="0" fontId="70" fillId="7" borderId="10" xfId="14" applyFont="1" applyFill="1" applyBorder="1" applyAlignment="1">
      <alignment horizontal="center" vertical="center"/>
    </xf>
    <xf numFmtId="0" fontId="70" fillId="7" borderId="11" xfId="14" applyFont="1" applyFill="1" applyBorder="1" applyAlignment="1">
      <alignment horizontal="center" vertical="center"/>
    </xf>
    <xf numFmtId="0" fontId="70" fillId="7" borderId="17" xfId="14" applyFont="1" applyFill="1" applyBorder="1" applyAlignment="1">
      <alignment horizontal="center" vertical="center"/>
    </xf>
    <xf numFmtId="0" fontId="74" fillId="0" borderId="1" xfId="14" applyFont="1" applyBorder="1" applyAlignment="1">
      <alignment horizontal="center" vertical="center" wrapText="1"/>
    </xf>
    <xf numFmtId="0" fontId="10" fillId="4" borderId="1" xfId="0" applyFont="1" applyFill="1" applyBorder="1" applyAlignment="1">
      <alignment horizontal="center" vertical="center"/>
    </xf>
    <xf numFmtId="38" fontId="25" fillId="0" borderId="4" xfId="3" applyNumberFormat="1" applyFont="1" applyBorder="1" applyAlignment="1">
      <alignment horizontal="center" vertical="center"/>
    </xf>
    <xf numFmtId="38" fontId="23" fillId="0" borderId="2" xfId="3" applyNumberFormat="1" applyFont="1" applyBorder="1" applyAlignment="1">
      <alignment horizontal="center" vertical="center"/>
    </xf>
    <xf numFmtId="38" fontId="23" fillId="0" borderId="4" xfId="3" applyNumberFormat="1" applyFont="1" applyBorder="1" applyAlignment="1">
      <alignment horizontal="center" vertical="center"/>
    </xf>
    <xf numFmtId="38" fontId="23" fillId="0" borderId="10" xfId="3" applyNumberFormat="1" applyFont="1" applyBorder="1" applyAlignment="1">
      <alignment horizontal="center" vertical="center"/>
    </xf>
    <xf numFmtId="38" fontId="23" fillId="0" borderId="17" xfId="3" applyNumberFormat="1" applyFont="1" applyBorder="1" applyAlignment="1">
      <alignment horizontal="center" vertical="center"/>
    </xf>
    <xf numFmtId="38" fontId="23" fillId="3" borderId="4" xfId="3" applyNumberFormat="1" applyFont="1" applyFill="1" applyBorder="1" applyAlignment="1">
      <alignment horizontal="center" vertical="center"/>
    </xf>
    <xf numFmtId="38" fontId="23" fillId="3" borderId="2" xfId="3" applyNumberFormat="1" applyFont="1" applyFill="1" applyBorder="1" applyAlignment="1">
      <alignment horizontal="center" vertical="center"/>
    </xf>
    <xf numFmtId="38" fontId="25" fillId="3" borderId="4" xfId="3" applyNumberFormat="1" applyFont="1" applyFill="1" applyBorder="1" applyAlignment="1">
      <alignment horizontal="center" vertical="center"/>
    </xf>
    <xf numFmtId="38" fontId="25" fillId="0" borderId="2" xfId="3" applyNumberFormat="1" applyFont="1" applyBorder="1" applyAlignment="1">
      <alignment horizontal="center" vertical="center"/>
    </xf>
    <xf numFmtId="38" fontId="30" fillId="2" borderId="16" xfId="3" applyNumberFormat="1" applyFont="1" applyFill="1" applyBorder="1" applyAlignment="1">
      <alignment horizontal="center" vertical="center"/>
    </xf>
    <xf numFmtId="38" fontId="30" fillId="2" borderId="18" xfId="3" applyNumberFormat="1" applyFont="1" applyFill="1" applyBorder="1" applyAlignment="1">
      <alignment horizontal="center" vertical="center"/>
    </xf>
    <xf numFmtId="0" fontId="32" fillId="0" borderId="30" xfId="7" applyFont="1" applyBorder="1" applyAlignment="1">
      <alignment horizontal="center" vertical="center"/>
    </xf>
    <xf numFmtId="0" fontId="32" fillId="0" borderId="31" xfId="7" applyFont="1" applyBorder="1" applyAlignment="1">
      <alignment horizontal="center" vertical="center"/>
    </xf>
    <xf numFmtId="0" fontId="32" fillId="0" borderId="33" xfId="7" applyFont="1" applyBorder="1" applyAlignment="1">
      <alignment horizontal="center" vertical="center"/>
    </xf>
    <xf numFmtId="0" fontId="32" fillId="0" borderId="34" xfId="7" applyFont="1" applyBorder="1" applyAlignment="1">
      <alignment horizontal="center" vertical="center"/>
    </xf>
    <xf numFmtId="0" fontId="28" fillId="0" borderId="33" xfId="7" applyFont="1" applyBorder="1" applyAlignment="1">
      <alignment horizontal="center" vertical="center"/>
    </xf>
    <xf numFmtId="0" fontId="28" fillId="0" borderId="34" xfId="7" applyFont="1" applyBorder="1" applyAlignment="1">
      <alignment horizontal="center" vertical="center"/>
    </xf>
    <xf numFmtId="0" fontId="32" fillId="0" borderId="36" xfId="7" applyFont="1" applyBorder="1" applyAlignment="1">
      <alignment horizontal="center" vertical="center"/>
    </xf>
    <xf numFmtId="0" fontId="32" fillId="0" borderId="37" xfId="7" applyFont="1" applyBorder="1" applyAlignment="1">
      <alignment horizontal="center" vertical="center"/>
    </xf>
    <xf numFmtId="0" fontId="34" fillId="0" borderId="4" xfId="8" applyFont="1" applyBorder="1" applyAlignment="1">
      <alignment horizontal="center" vertical="center" wrapText="1"/>
    </xf>
    <xf numFmtId="0" fontId="34" fillId="0" borderId="3" xfId="8" applyFont="1" applyBorder="1" applyAlignment="1">
      <alignment horizontal="center" vertical="center" wrapText="1"/>
    </xf>
    <xf numFmtId="0" fontId="34" fillId="0" borderId="2" xfId="8" applyFont="1" applyBorder="1" applyAlignment="1">
      <alignment horizontal="center" vertical="center" wrapText="1"/>
    </xf>
    <xf numFmtId="0" fontId="34" fillId="0" borderId="5" xfId="8" applyFont="1" applyBorder="1" applyAlignment="1">
      <alignment horizontal="center" vertical="center" wrapText="1"/>
    </xf>
    <xf numFmtId="0" fontId="34" fillId="0" borderId="6" xfId="8" applyFont="1" applyBorder="1" applyAlignment="1">
      <alignment horizontal="center" vertical="center" wrapText="1"/>
    </xf>
    <xf numFmtId="0" fontId="34" fillId="0" borderId="0" xfId="8" applyFont="1" applyAlignment="1">
      <alignment horizontal="center" vertical="center" wrapText="1"/>
    </xf>
    <xf numFmtId="0" fontId="34" fillId="0" borderId="0" xfId="8" applyFont="1" applyAlignment="1">
      <alignment horizontal="left" vertical="top" wrapText="1"/>
    </xf>
    <xf numFmtId="0" fontId="34" fillId="0" borderId="0" xfId="8" applyFont="1" applyAlignment="1">
      <alignment horizontal="left" vertical="top"/>
    </xf>
    <xf numFmtId="0" fontId="34" fillId="0" borderId="1" xfId="8" applyFont="1" applyBorder="1" applyAlignment="1">
      <alignment horizontal="center" vertical="center" wrapText="1"/>
    </xf>
    <xf numFmtId="0" fontId="34" fillId="0" borderId="0" xfId="8" applyFont="1"/>
    <xf numFmtId="0" fontId="34" fillId="0" borderId="25" xfId="8" applyFont="1" applyBorder="1" applyAlignment="1">
      <alignment horizontal="center" vertical="center"/>
    </xf>
    <xf numFmtId="0" fontId="34" fillId="0" borderId="6" xfId="8" applyFont="1" applyBorder="1" applyAlignment="1">
      <alignment horizontal="center" vertical="center"/>
    </xf>
    <xf numFmtId="0" fontId="34" fillId="0" borderId="39" xfId="8" applyFont="1" applyBorder="1" applyAlignment="1">
      <alignment horizontal="center" vertical="center" wrapText="1"/>
    </xf>
    <xf numFmtId="0" fontId="34" fillId="0" borderId="40" xfId="8" applyFont="1" applyBorder="1" applyAlignment="1">
      <alignment horizontal="center" vertical="center" wrapText="1"/>
    </xf>
    <xf numFmtId="0" fontId="34" fillId="0" borderId="41" xfId="8" applyFont="1" applyBorder="1" applyAlignment="1">
      <alignment horizontal="center" vertical="center" wrapText="1"/>
    </xf>
    <xf numFmtId="0" fontId="34" fillId="0" borderId="42" xfId="8" applyFont="1" applyBorder="1" applyAlignment="1">
      <alignment horizontal="center" vertical="center" wrapText="1"/>
    </xf>
    <xf numFmtId="0" fontId="34" fillId="0" borderId="0" xfId="8" applyFont="1" applyAlignment="1">
      <alignment horizontal="center" vertical="center"/>
    </xf>
    <xf numFmtId="0" fontId="34" fillId="0" borderId="1" xfId="8" applyFont="1" applyBorder="1" applyAlignment="1">
      <alignment horizontal="center" vertical="center"/>
    </xf>
    <xf numFmtId="0" fontId="34" fillId="0" borderId="1" xfId="8" applyFont="1" applyBorder="1" applyAlignment="1">
      <alignment horizontal="center" wrapText="1" shrinkToFit="1"/>
    </xf>
    <xf numFmtId="0" fontId="46" fillId="0" borderId="0" xfId="8" applyFont="1" applyAlignment="1">
      <alignment horizontal="center" textRotation="255"/>
    </xf>
    <xf numFmtId="0" fontId="33" fillId="0" borderId="0" xfId="8" applyAlignment="1">
      <alignment horizontal="center" vertical="center"/>
    </xf>
    <xf numFmtId="0" fontId="34" fillId="0" borderId="0" xfId="8" applyFont="1" applyAlignment="1">
      <alignment horizontal="center"/>
    </xf>
    <xf numFmtId="0" fontId="49" fillId="0" borderId="0" xfId="8" applyFont="1"/>
    <xf numFmtId="0" fontId="31" fillId="9" borderId="1" xfId="14" quotePrefix="1" applyFont="1" applyFill="1" applyBorder="1" applyAlignment="1">
      <alignment horizontal="center"/>
    </xf>
    <xf numFmtId="2" fontId="31" fillId="0" borderId="1" xfId="14" quotePrefix="1" applyNumberFormat="1" applyFont="1" applyBorder="1" applyAlignment="1">
      <alignment horizontal="center"/>
    </xf>
  </cellXfs>
  <cellStyles count="18">
    <cellStyle name="パーセント 2" xfId="10" xr:uid="{B721D4AC-0DF3-4D4E-B004-63F7CAC50D8E}"/>
    <cellStyle name="パーセント 3" xfId="17" xr:uid="{2220A5A2-78DD-4E89-AADE-2A14B0BFE0D1}"/>
    <cellStyle name="ハイパーリンク" xfId="2" builtinId="8"/>
    <cellStyle name="ハイパーリンク 2" xfId="9" xr:uid="{EA26677D-C415-4E6F-9F49-8297A66141E9}"/>
    <cellStyle name="ハイパーリンク 3" xfId="13" xr:uid="{A73EDDED-6069-4FED-B2F4-845A1BC367CC}"/>
    <cellStyle name="桁区切り 2" xfId="4" xr:uid="{33A096D7-3B84-42FE-B84A-BA9922F5F17E}"/>
    <cellStyle name="桁区切り 2 2" xfId="15" xr:uid="{16D30D25-DA09-444B-A6D6-BDA018ABF043}"/>
    <cellStyle name="標準" xfId="0" builtinId="0"/>
    <cellStyle name="標準 2" xfId="6" xr:uid="{B5EA9C93-FDA0-4860-9793-2E9C7FC9155E}"/>
    <cellStyle name="標準 2 2" xfId="14" xr:uid="{6D89CD06-F507-4DF9-A178-9742F4A30819}"/>
    <cellStyle name="標準 3" xfId="11" xr:uid="{F63B9D00-7449-4649-82FC-5FF03F36FCBE}"/>
    <cellStyle name="標準 4" xfId="12" xr:uid="{2EC3536A-ABF5-4341-9B2D-7EE2327A206E}"/>
    <cellStyle name="標準 5" xfId="1" xr:uid="{18C083EE-3654-4696-88C4-95AE73188128}"/>
    <cellStyle name="標準 6" xfId="16" xr:uid="{E50AAF0E-1FE9-4B97-BF44-DEE68A248CFE}"/>
    <cellStyle name="標準_ATBCブロックフロー (3)" xfId="8" xr:uid="{DB43DE35-4285-44AC-BEB8-1921063B03C3}"/>
    <cellStyle name="標準_ＨＭＡ化設備増強" xfId="5" xr:uid="{843FE0DF-A3C9-4A99-A298-0A511DD7A34C}"/>
    <cellStyle name="標準_UNASS" xfId="3" xr:uid="{14CDF7AE-D580-4D86-89EE-5BA48FA77C3E}"/>
    <cellStyle name="標準_原単位" xfId="7" xr:uid="{4F9595BA-0B89-4BD3-B556-719FF5B5B52D}"/>
  </cellStyles>
  <dxfs count="466">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35"/>
        </patternFill>
      </fill>
    </dxf>
    <dxf>
      <font>
        <b/>
        <i/>
        <condense val="0"/>
        <extend val="0"/>
        <color indexed="10"/>
      </font>
      <fill>
        <patternFill>
          <bgColor indexed="34"/>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
      <font>
        <b/>
        <i/>
        <condense val="0"/>
        <extend val="0"/>
        <color indexed="10"/>
      </font>
      <fill>
        <patternFill>
          <bgColor indexed="4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6.xml"/><Relationship Id="rId39" Type="http://schemas.openxmlformats.org/officeDocument/2006/relationships/externalLink" Target="externalLinks/externalLink19.xml"/><Relationship Id="rId21" Type="http://schemas.openxmlformats.org/officeDocument/2006/relationships/externalLink" Target="externalLinks/externalLink1.xml"/><Relationship Id="rId34" Type="http://schemas.openxmlformats.org/officeDocument/2006/relationships/externalLink" Target="externalLinks/externalLink14.xml"/><Relationship Id="rId42" Type="http://schemas.openxmlformats.org/officeDocument/2006/relationships/externalLink" Target="externalLinks/externalLink22.xml"/><Relationship Id="rId47" Type="http://schemas.openxmlformats.org/officeDocument/2006/relationships/externalLink" Target="externalLinks/externalLink27.xml"/><Relationship Id="rId50" Type="http://schemas.openxmlformats.org/officeDocument/2006/relationships/externalLink" Target="externalLinks/externalLink30.xml"/><Relationship Id="rId55"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5.xml"/><Relationship Id="rId33" Type="http://schemas.openxmlformats.org/officeDocument/2006/relationships/externalLink" Target="externalLinks/externalLink13.xml"/><Relationship Id="rId38" Type="http://schemas.openxmlformats.org/officeDocument/2006/relationships/externalLink" Target="externalLinks/externalLink18.xml"/><Relationship Id="rId46" Type="http://schemas.openxmlformats.org/officeDocument/2006/relationships/externalLink" Target="externalLinks/externalLink26.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9.xml"/><Relationship Id="rId41" Type="http://schemas.openxmlformats.org/officeDocument/2006/relationships/externalLink" Target="externalLinks/externalLink21.xml"/><Relationship Id="rId54" Type="http://schemas.openxmlformats.org/officeDocument/2006/relationships/externalLink" Target="externalLinks/externalLink3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4.xml"/><Relationship Id="rId32" Type="http://schemas.openxmlformats.org/officeDocument/2006/relationships/externalLink" Target="externalLinks/externalLink12.xml"/><Relationship Id="rId37" Type="http://schemas.openxmlformats.org/officeDocument/2006/relationships/externalLink" Target="externalLinks/externalLink17.xml"/><Relationship Id="rId40" Type="http://schemas.openxmlformats.org/officeDocument/2006/relationships/externalLink" Target="externalLinks/externalLink20.xml"/><Relationship Id="rId45" Type="http://schemas.openxmlformats.org/officeDocument/2006/relationships/externalLink" Target="externalLinks/externalLink25.xml"/><Relationship Id="rId53" Type="http://schemas.openxmlformats.org/officeDocument/2006/relationships/externalLink" Target="externalLinks/externalLink33.xml"/><Relationship Id="rId58"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3.xml"/><Relationship Id="rId28" Type="http://schemas.openxmlformats.org/officeDocument/2006/relationships/externalLink" Target="externalLinks/externalLink8.xml"/><Relationship Id="rId36" Type="http://schemas.openxmlformats.org/officeDocument/2006/relationships/externalLink" Target="externalLinks/externalLink16.xml"/><Relationship Id="rId49" Type="http://schemas.openxmlformats.org/officeDocument/2006/relationships/externalLink" Target="externalLinks/externalLink29.xml"/><Relationship Id="rId57"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11.xml"/><Relationship Id="rId44" Type="http://schemas.openxmlformats.org/officeDocument/2006/relationships/externalLink" Target="externalLinks/externalLink24.xml"/><Relationship Id="rId52" Type="http://schemas.openxmlformats.org/officeDocument/2006/relationships/externalLink" Target="externalLinks/externalLink3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2.xml"/><Relationship Id="rId27" Type="http://schemas.openxmlformats.org/officeDocument/2006/relationships/externalLink" Target="externalLinks/externalLink7.xml"/><Relationship Id="rId30" Type="http://schemas.openxmlformats.org/officeDocument/2006/relationships/externalLink" Target="externalLinks/externalLink10.xml"/><Relationship Id="rId35" Type="http://schemas.openxmlformats.org/officeDocument/2006/relationships/externalLink" Target="externalLinks/externalLink15.xml"/><Relationship Id="rId43" Type="http://schemas.openxmlformats.org/officeDocument/2006/relationships/externalLink" Target="externalLinks/externalLink23.xml"/><Relationship Id="rId48" Type="http://schemas.openxmlformats.org/officeDocument/2006/relationships/externalLink" Target="externalLinks/externalLink28.xml"/><Relationship Id="rId56"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externalLink" Target="externalLinks/externalLink31.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39" Type="http://schemas.openxmlformats.org/officeDocument/2006/relationships/customXml" Target="../ink/ink8.xml"/><Relationship Id="rId18" Type="http://schemas.openxmlformats.org/officeDocument/2006/relationships/image" Target="../media/image10.png"/><Relationship Id="rId26" Type="http://schemas.openxmlformats.org/officeDocument/2006/relationships/image" Target="../media/image14.png"/><Relationship Id="rId3" Type="http://schemas.openxmlformats.org/officeDocument/2006/relationships/customXml" Target="../ink/ink1.xml"/><Relationship Id="rId34" Type="http://schemas.openxmlformats.org/officeDocument/2006/relationships/customXml" Target="../ink/ink3.xml"/><Relationship Id="rId42" Type="http://schemas.openxmlformats.org/officeDocument/2006/relationships/customXml" Target="../ink/ink11.xml"/><Relationship Id="rId33" Type="http://schemas.openxmlformats.org/officeDocument/2006/relationships/image" Target="../media/image3.png"/><Relationship Id="rId12" Type="http://schemas.openxmlformats.org/officeDocument/2006/relationships/image" Target="../media/image7.png"/><Relationship Id="rId38" Type="http://schemas.openxmlformats.org/officeDocument/2006/relationships/customXml" Target="../ink/ink7.xml"/><Relationship Id="rId2" Type="http://schemas.openxmlformats.org/officeDocument/2006/relationships/image" Target="../media/image10.emf"/><Relationship Id="rId16" Type="http://schemas.openxmlformats.org/officeDocument/2006/relationships/image" Target="../media/image9.png"/><Relationship Id="rId41" Type="http://schemas.openxmlformats.org/officeDocument/2006/relationships/customXml" Target="../ink/ink10.xml"/><Relationship Id="rId20" Type="http://schemas.openxmlformats.org/officeDocument/2006/relationships/image" Target="../media/image11.png"/><Relationship Id="rId1" Type="http://schemas.openxmlformats.org/officeDocument/2006/relationships/image" Target="../media/image9.emf"/><Relationship Id="rId32" Type="http://schemas.openxmlformats.org/officeDocument/2006/relationships/customXml" Target="../ink/ink2.xml"/><Relationship Id="rId6" Type="http://schemas.openxmlformats.org/officeDocument/2006/relationships/image" Target="../media/image4.png"/><Relationship Id="rId37" Type="http://schemas.openxmlformats.org/officeDocument/2006/relationships/customXml" Target="../ink/ink6.xml"/><Relationship Id="rId40" Type="http://schemas.openxmlformats.org/officeDocument/2006/relationships/customXml" Target="../ink/ink9.xml"/><Relationship Id="rId24" Type="http://schemas.openxmlformats.org/officeDocument/2006/relationships/image" Target="../media/image13.png"/><Relationship Id="rId45" Type="http://schemas.openxmlformats.org/officeDocument/2006/relationships/customXml" Target="../ink/ink14.xml"/><Relationship Id="rId36" Type="http://schemas.openxmlformats.org/officeDocument/2006/relationships/customXml" Target="../ink/ink5.xml"/><Relationship Id="rId28" Type="http://schemas.openxmlformats.org/officeDocument/2006/relationships/image" Target="../media/image15.png"/><Relationship Id="rId31" Type="http://schemas.openxmlformats.org/officeDocument/2006/relationships/image" Target="../media/image11.jpeg"/><Relationship Id="rId10" Type="http://schemas.openxmlformats.org/officeDocument/2006/relationships/image" Target="../media/image6.png"/><Relationship Id="rId44" Type="http://schemas.openxmlformats.org/officeDocument/2006/relationships/customXml" Target="../ink/ink13.xml"/><Relationship Id="rId30" Type="http://schemas.openxmlformats.org/officeDocument/2006/relationships/image" Target="../media/image16.png"/><Relationship Id="rId35" Type="http://schemas.openxmlformats.org/officeDocument/2006/relationships/customXml" Target="../ink/ink4.xml"/><Relationship Id="rId14" Type="http://schemas.openxmlformats.org/officeDocument/2006/relationships/image" Target="../media/image8.png"/><Relationship Id="rId22" Type="http://schemas.openxmlformats.org/officeDocument/2006/relationships/image" Target="../media/image12.png"/><Relationship Id="rId43" Type="http://schemas.openxmlformats.org/officeDocument/2006/relationships/customXml" Target="../ink/ink12.xml"/></Relationships>
</file>

<file path=xl/drawings/_rels/drawing10.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2.xml.rels><?xml version="1.0" encoding="UTF-8" standalone="yes"?>
<Relationships xmlns="http://schemas.openxmlformats.org/package/2006/relationships"><Relationship Id="rId8" Type="http://schemas.openxmlformats.org/officeDocument/2006/relationships/image" Target="../media/image5.png"/><Relationship Id="rId39" Type="http://schemas.openxmlformats.org/officeDocument/2006/relationships/customXml" Target="../ink/ink50.xml"/><Relationship Id="rId18" Type="http://schemas.openxmlformats.org/officeDocument/2006/relationships/image" Target="../media/image10.png"/><Relationship Id="rId26" Type="http://schemas.openxmlformats.org/officeDocument/2006/relationships/image" Target="../media/image14.png"/><Relationship Id="rId34" Type="http://schemas.openxmlformats.org/officeDocument/2006/relationships/customXml" Target="../ink/ink45.xml"/><Relationship Id="rId42" Type="http://schemas.openxmlformats.org/officeDocument/2006/relationships/customXml" Target="../ink/ink53.xml"/><Relationship Id="rId33" Type="http://schemas.openxmlformats.org/officeDocument/2006/relationships/image" Target="../media/image3.png"/><Relationship Id="rId12" Type="http://schemas.openxmlformats.org/officeDocument/2006/relationships/image" Target="../media/image7.png"/><Relationship Id="rId38" Type="http://schemas.openxmlformats.org/officeDocument/2006/relationships/customXml" Target="../ink/ink49.xml"/><Relationship Id="rId16" Type="http://schemas.openxmlformats.org/officeDocument/2006/relationships/image" Target="../media/image9.png"/><Relationship Id="rId41" Type="http://schemas.openxmlformats.org/officeDocument/2006/relationships/customXml" Target="../ink/ink52.xml"/><Relationship Id="rId20" Type="http://schemas.openxmlformats.org/officeDocument/2006/relationships/image" Target="../media/image11.png"/><Relationship Id="rId1" Type="http://schemas.openxmlformats.org/officeDocument/2006/relationships/customXml" Target="../ink/ink43.xml"/><Relationship Id="rId32" Type="http://schemas.openxmlformats.org/officeDocument/2006/relationships/customXml" Target="../ink/ink44.xml"/><Relationship Id="rId6" Type="http://schemas.openxmlformats.org/officeDocument/2006/relationships/image" Target="../media/image4.png"/><Relationship Id="rId37" Type="http://schemas.openxmlformats.org/officeDocument/2006/relationships/customXml" Target="../ink/ink48.xml"/><Relationship Id="rId40" Type="http://schemas.openxmlformats.org/officeDocument/2006/relationships/customXml" Target="../ink/ink51.xml"/><Relationship Id="rId24" Type="http://schemas.openxmlformats.org/officeDocument/2006/relationships/image" Target="../media/image13.png"/><Relationship Id="rId45" Type="http://schemas.openxmlformats.org/officeDocument/2006/relationships/customXml" Target="../ink/ink56.xml"/><Relationship Id="rId36" Type="http://schemas.openxmlformats.org/officeDocument/2006/relationships/customXml" Target="../ink/ink47.xml"/><Relationship Id="rId28" Type="http://schemas.openxmlformats.org/officeDocument/2006/relationships/image" Target="../media/image15.png"/><Relationship Id="rId31" Type="http://schemas.openxmlformats.org/officeDocument/2006/relationships/image" Target="../media/image11.jpeg"/><Relationship Id="rId10" Type="http://schemas.openxmlformats.org/officeDocument/2006/relationships/image" Target="../media/image6.png"/><Relationship Id="rId44" Type="http://schemas.openxmlformats.org/officeDocument/2006/relationships/customXml" Target="../ink/ink55.xml"/><Relationship Id="rId30" Type="http://schemas.openxmlformats.org/officeDocument/2006/relationships/image" Target="../media/image16.png"/><Relationship Id="rId35" Type="http://schemas.openxmlformats.org/officeDocument/2006/relationships/customXml" Target="../ink/ink46.xml"/><Relationship Id="rId14" Type="http://schemas.openxmlformats.org/officeDocument/2006/relationships/image" Target="../media/image8.png"/><Relationship Id="rId22" Type="http://schemas.openxmlformats.org/officeDocument/2006/relationships/image" Target="../media/image12.png"/><Relationship Id="rId43" Type="http://schemas.openxmlformats.org/officeDocument/2006/relationships/customXml" Target="../ink/ink54.xml"/></Relationships>
</file>

<file path=xl/drawings/_rels/drawing13.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s>
</file>

<file path=xl/drawings/_rels/drawing4.xml.rels><?xml version="1.0" encoding="UTF-8" standalone="yes"?>
<Relationships xmlns="http://schemas.openxmlformats.org/package/2006/relationships"><Relationship Id="rId8" Type="http://schemas.openxmlformats.org/officeDocument/2006/relationships/image" Target="../media/image50.png"/><Relationship Id="rId39" Type="http://schemas.openxmlformats.org/officeDocument/2006/relationships/customXml" Target="../ink/ink22.xml"/><Relationship Id="rId18" Type="http://schemas.openxmlformats.org/officeDocument/2006/relationships/image" Target="../media/image100.png"/><Relationship Id="rId26" Type="http://schemas.openxmlformats.org/officeDocument/2006/relationships/image" Target="../media/image140.png"/><Relationship Id="rId34" Type="http://schemas.openxmlformats.org/officeDocument/2006/relationships/customXml" Target="../ink/ink17.xml"/><Relationship Id="rId42" Type="http://schemas.openxmlformats.org/officeDocument/2006/relationships/customXml" Target="../ink/ink25.xml"/><Relationship Id="rId33" Type="http://schemas.openxmlformats.org/officeDocument/2006/relationships/image" Target="../media/image33.png"/><Relationship Id="rId12" Type="http://schemas.openxmlformats.org/officeDocument/2006/relationships/image" Target="../media/image70.png"/><Relationship Id="rId38" Type="http://schemas.openxmlformats.org/officeDocument/2006/relationships/customXml" Target="../ink/ink21.xml"/><Relationship Id="rId2" Type="http://schemas.openxmlformats.org/officeDocument/2006/relationships/customXml" Target="../ink/ink15.xml"/><Relationship Id="rId16" Type="http://schemas.openxmlformats.org/officeDocument/2006/relationships/image" Target="../media/image90.png"/><Relationship Id="rId41" Type="http://schemas.openxmlformats.org/officeDocument/2006/relationships/customXml" Target="../ink/ink24.xml"/><Relationship Id="rId20" Type="http://schemas.openxmlformats.org/officeDocument/2006/relationships/image" Target="../media/image110.png"/><Relationship Id="rId1" Type="http://schemas.openxmlformats.org/officeDocument/2006/relationships/image" Target="../media/image12.jpeg"/><Relationship Id="rId32" Type="http://schemas.openxmlformats.org/officeDocument/2006/relationships/customXml" Target="../ink/ink16.xml"/><Relationship Id="rId6" Type="http://schemas.openxmlformats.org/officeDocument/2006/relationships/image" Target="../media/image40.png"/><Relationship Id="rId37" Type="http://schemas.openxmlformats.org/officeDocument/2006/relationships/customXml" Target="../ink/ink20.xml"/><Relationship Id="rId40" Type="http://schemas.openxmlformats.org/officeDocument/2006/relationships/customXml" Target="../ink/ink23.xml"/><Relationship Id="rId24" Type="http://schemas.openxmlformats.org/officeDocument/2006/relationships/image" Target="../media/image130.png"/><Relationship Id="rId45" Type="http://schemas.openxmlformats.org/officeDocument/2006/relationships/customXml" Target="../ink/ink28.xml"/><Relationship Id="rId36" Type="http://schemas.openxmlformats.org/officeDocument/2006/relationships/customXml" Target="../ink/ink19.xml"/><Relationship Id="rId28" Type="http://schemas.openxmlformats.org/officeDocument/2006/relationships/image" Target="../media/image150.png"/><Relationship Id="rId31" Type="http://schemas.openxmlformats.org/officeDocument/2006/relationships/image" Target="../media/image11.jpeg"/><Relationship Id="rId10" Type="http://schemas.openxmlformats.org/officeDocument/2006/relationships/image" Target="../media/image60.png"/><Relationship Id="rId44" Type="http://schemas.openxmlformats.org/officeDocument/2006/relationships/customXml" Target="../ink/ink27.xml"/><Relationship Id="rId30" Type="http://schemas.openxmlformats.org/officeDocument/2006/relationships/image" Target="../media/image160.png"/><Relationship Id="rId35" Type="http://schemas.openxmlformats.org/officeDocument/2006/relationships/customXml" Target="../ink/ink18.xml"/><Relationship Id="rId14" Type="http://schemas.openxmlformats.org/officeDocument/2006/relationships/image" Target="../media/image80.png"/><Relationship Id="rId22" Type="http://schemas.openxmlformats.org/officeDocument/2006/relationships/image" Target="../media/image120.png"/><Relationship Id="rId43" Type="http://schemas.openxmlformats.org/officeDocument/2006/relationships/customXml" Target="../ink/ink26.xml"/></Relationships>
</file>

<file path=xl/drawings/_rels/drawing5.xml.rels><?xml version="1.0" encoding="UTF-8" standalone="yes"?>
<Relationships xmlns="http://schemas.openxmlformats.org/package/2006/relationships"><Relationship Id="rId8" Type="http://schemas.openxmlformats.org/officeDocument/2006/relationships/image" Target="../media/image5.png"/><Relationship Id="rId39" Type="http://schemas.openxmlformats.org/officeDocument/2006/relationships/customXml" Target="../ink/ink36.xml"/><Relationship Id="rId18" Type="http://schemas.openxmlformats.org/officeDocument/2006/relationships/image" Target="../media/image10.png"/><Relationship Id="rId26" Type="http://schemas.openxmlformats.org/officeDocument/2006/relationships/image" Target="../media/image14.png"/><Relationship Id="rId34" Type="http://schemas.openxmlformats.org/officeDocument/2006/relationships/customXml" Target="../ink/ink31.xml"/><Relationship Id="rId42" Type="http://schemas.openxmlformats.org/officeDocument/2006/relationships/customXml" Target="../ink/ink39.xml"/><Relationship Id="rId33" Type="http://schemas.openxmlformats.org/officeDocument/2006/relationships/image" Target="../media/image3.png"/><Relationship Id="rId12" Type="http://schemas.openxmlformats.org/officeDocument/2006/relationships/image" Target="../media/image7.png"/><Relationship Id="rId38" Type="http://schemas.openxmlformats.org/officeDocument/2006/relationships/customXml" Target="../ink/ink35.xml"/><Relationship Id="rId16" Type="http://schemas.openxmlformats.org/officeDocument/2006/relationships/image" Target="../media/image9.png"/><Relationship Id="rId41" Type="http://schemas.openxmlformats.org/officeDocument/2006/relationships/customXml" Target="../ink/ink38.xml"/><Relationship Id="rId20" Type="http://schemas.openxmlformats.org/officeDocument/2006/relationships/image" Target="../media/image11.png"/><Relationship Id="rId1" Type="http://schemas.openxmlformats.org/officeDocument/2006/relationships/customXml" Target="../ink/ink29.xml"/><Relationship Id="rId32" Type="http://schemas.openxmlformats.org/officeDocument/2006/relationships/customXml" Target="../ink/ink30.xml"/><Relationship Id="rId6" Type="http://schemas.openxmlformats.org/officeDocument/2006/relationships/image" Target="../media/image4.png"/><Relationship Id="rId37" Type="http://schemas.openxmlformats.org/officeDocument/2006/relationships/customXml" Target="../ink/ink34.xml"/><Relationship Id="rId40" Type="http://schemas.openxmlformats.org/officeDocument/2006/relationships/customXml" Target="../ink/ink37.xml"/><Relationship Id="rId24" Type="http://schemas.openxmlformats.org/officeDocument/2006/relationships/image" Target="../media/image13.png"/><Relationship Id="rId45" Type="http://schemas.openxmlformats.org/officeDocument/2006/relationships/customXml" Target="../ink/ink42.xml"/><Relationship Id="rId36" Type="http://schemas.openxmlformats.org/officeDocument/2006/relationships/customXml" Target="../ink/ink33.xml"/><Relationship Id="rId28" Type="http://schemas.openxmlformats.org/officeDocument/2006/relationships/image" Target="../media/image15.png"/><Relationship Id="rId31" Type="http://schemas.openxmlformats.org/officeDocument/2006/relationships/image" Target="../media/image11.jpeg"/><Relationship Id="rId10" Type="http://schemas.openxmlformats.org/officeDocument/2006/relationships/image" Target="../media/image6.png"/><Relationship Id="rId44" Type="http://schemas.openxmlformats.org/officeDocument/2006/relationships/customXml" Target="../ink/ink41.xml"/><Relationship Id="rId30" Type="http://schemas.openxmlformats.org/officeDocument/2006/relationships/image" Target="../media/image16.png"/><Relationship Id="rId35" Type="http://schemas.openxmlformats.org/officeDocument/2006/relationships/customXml" Target="../ink/ink32.xml"/><Relationship Id="rId14" Type="http://schemas.openxmlformats.org/officeDocument/2006/relationships/image" Target="../media/image8.png"/><Relationship Id="rId22" Type="http://schemas.openxmlformats.org/officeDocument/2006/relationships/image" Target="../media/image12.png"/><Relationship Id="rId43" Type="http://schemas.openxmlformats.org/officeDocument/2006/relationships/customXml" Target="../ink/ink40.xml"/></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9.xml.rels><?xml version="1.0" encoding="UTF-8" standalone="yes"?>
<Relationships xmlns="http://schemas.openxmlformats.org/package/2006/relationships"><Relationship Id="rId1" Type="http://schemas.openxmlformats.org/officeDocument/2006/relationships/image" Target="../media/image20.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29.emf"/><Relationship Id="rId2" Type="http://schemas.openxmlformats.org/officeDocument/2006/relationships/image" Target="../media/image28.emf"/><Relationship Id="rId1" Type="http://schemas.openxmlformats.org/officeDocument/2006/relationships/image" Target="../media/image27.emf"/></Relationships>
</file>

<file path=xl/drawings/drawing1.xml><?xml version="1.0" encoding="utf-8"?>
<xdr:wsDr xmlns:xdr="http://schemas.openxmlformats.org/drawingml/2006/spreadsheetDrawing" xmlns:a="http://schemas.openxmlformats.org/drawingml/2006/main">
  <xdr:twoCellAnchor>
    <xdr:from>
      <xdr:col>16</xdr:col>
      <xdr:colOff>156684</xdr:colOff>
      <xdr:row>3</xdr:row>
      <xdr:rowOff>153229</xdr:rowOff>
    </xdr:from>
    <xdr:to>
      <xdr:col>16</xdr:col>
      <xdr:colOff>760072</xdr:colOff>
      <xdr:row>5</xdr:row>
      <xdr:rowOff>89882</xdr:rowOff>
    </xdr:to>
    <xdr:pic>
      <xdr:nvPicPr>
        <xdr:cNvPr id="2" name="Picture 1">
          <a:extLst>
            <a:ext uri="{FF2B5EF4-FFF2-40B4-BE49-F238E27FC236}">
              <a16:creationId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0919934" y="905704"/>
          <a:ext cx="603388" cy="56530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15</xdr:col>
      <xdr:colOff>152400</xdr:colOff>
      <xdr:row>3</xdr:row>
      <xdr:rowOff>285750</xdr:rowOff>
    </xdr:from>
    <xdr:to>
      <xdr:col>15</xdr:col>
      <xdr:colOff>824261</xdr:colOff>
      <xdr:row>6</xdr:row>
      <xdr:rowOff>30749</xdr:rowOff>
    </xdr:to>
    <xdr:grpSp>
      <xdr:nvGrpSpPr>
        <xdr:cNvPr id="3" name="Group 266">
          <a:extLst>
            <a:ext uri="{FF2B5EF4-FFF2-40B4-BE49-F238E27FC236}">
              <a16:creationId xmlns:a16="http://schemas.microsoft.com/office/drawing/2014/main" id="{00000000-0008-0000-0000-000003000000}"/>
            </a:ext>
          </a:extLst>
        </xdr:cNvPr>
        <xdr:cNvGrpSpPr>
          <a:grpSpLocks noChangeAspect="1"/>
        </xdr:cNvGrpSpPr>
      </xdr:nvGrpSpPr>
      <xdr:grpSpPr bwMode="auto">
        <a:xfrm>
          <a:off x="11267661" y="1039467"/>
          <a:ext cx="671861" cy="689217"/>
          <a:chOff x="1245" y="53"/>
          <a:chExt cx="172" cy="68"/>
        </a:xfrm>
      </xdr:grpSpPr>
      <xdr:sp macro="" textlink="">
        <xdr:nvSpPr>
          <xdr:cNvPr id="4" name="AutoShape 265">
            <a:extLst>
              <a:ext uri="{FF2B5EF4-FFF2-40B4-BE49-F238E27FC236}">
                <a16:creationId xmlns:a16="http://schemas.microsoft.com/office/drawing/2014/main" id="{00000000-0008-0000-0000-000004000000}"/>
              </a:ext>
            </a:extLst>
          </xdr:cNvPr>
          <xdr:cNvSpPr>
            <a:spLocks noChangeAspect="1" noChangeArrowheads="1" noTextEdit="1"/>
          </xdr:cNvSpPr>
        </xdr:nvSpPr>
        <xdr:spPr bwMode="auto">
          <a:xfrm>
            <a:off x="1361" y="53"/>
            <a:ext cx="56" cy="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pic>
        <xdr:nvPicPr>
          <xdr:cNvPr id="5" name="図 34">
            <a:extLst>
              <a:ext uri="{FF2B5EF4-FFF2-40B4-BE49-F238E27FC236}">
                <a16:creationId xmlns:a16="http://schemas.microsoft.com/office/drawing/2014/main" id="{00000000-0008-0000-0000-000005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45" y="56"/>
            <a:ext cx="170" cy="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6" name="Rectangle 268">
            <a:extLst>
              <a:ext uri="{FF2B5EF4-FFF2-40B4-BE49-F238E27FC236}">
                <a16:creationId xmlns:a16="http://schemas.microsoft.com/office/drawing/2014/main" id="{00000000-0008-0000-0000-000006000000}"/>
              </a:ext>
            </a:extLst>
          </xdr:cNvPr>
          <xdr:cNvSpPr>
            <a:spLocks noChangeArrowheads="1"/>
          </xdr:cNvSpPr>
        </xdr:nvSpPr>
        <xdr:spPr bwMode="auto">
          <a:xfrm>
            <a:off x="1277" y="106"/>
            <a:ext cx="113" cy="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wrap="none" lIns="0" tIns="0" rIns="0" bIns="0" anchor="t">
            <a:spAutoFit/>
          </a:bodyPr>
          <a:lstStyle/>
          <a:p>
            <a:pPr algn="l" rtl="0">
              <a:defRPr sz="1000"/>
            </a:pPr>
            <a:r>
              <a:rPr lang="ja-JP" altLang="en-US" sz="800" b="0" i="0" u="none" strike="noStrike" baseline="0">
                <a:solidFill>
                  <a:srgbClr val="FF0000"/>
                </a:solidFill>
                <a:latin typeface="Arial"/>
                <a:cs typeface="Arial"/>
              </a:rPr>
              <a:t>'</a:t>
            </a:r>
            <a:r>
              <a:rPr lang="en-US" altLang="ja-JP" sz="900" b="0" i="0" u="none" strike="noStrike" baseline="0">
                <a:solidFill>
                  <a:srgbClr val="FF0000"/>
                </a:solidFill>
                <a:latin typeface="Arial"/>
                <a:cs typeface="Arial"/>
              </a:rPr>
              <a:t>22.12</a:t>
            </a:r>
            <a:r>
              <a:rPr lang="ja-JP" altLang="en-US" sz="900" b="0" i="0" u="none" strike="noStrike" baseline="0">
                <a:solidFill>
                  <a:srgbClr val="FF0000"/>
                </a:solidFill>
                <a:latin typeface="Arial"/>
                <a:cs typeface="Arial"/>
              </a:rPr>
              <a:t>.</a:t>
            </a:r>
            <a:r>
              <a:rPr lang="en-US" altLang="ja-JP" sz="900" b="0" i="0" u="none" strike="noStrike" baseline="0">
                <a:solidFill>
                  <a:srgbClr val="FF0000"/>
                </a:solidFill>
                <a:latin typeface="Arial"/>
                <a:cs typeface="Arial"/>
              </a:rPr>
              <a:t>30</a:t>
            </a:r>
          </a:p>
        </xdr:txBody>
      </xdr:sp>
    </xdr:grpSp>
    <xdr:clientData/>
  </xdr:twoCellAnchor>
  <xdr:twoCellAnchor>
    <xdr:from>
      <xdr:col>16</xdr:col>
      <xdr:colOff>251519</xdr:colOff>
      <xdr:row>5</xdr:row>
      <xdr:rowOff>39342</xdr:rowOff>
    </xdr:from>
    <xdr:to>
      <xdr:col>16</xdr:col>
      <xdr:colOff>719486</xdr:colOff>
      <xdr:row>5</xdr:row>
      <xdr:rowOff>168057</xdr:rowOff>
    </xdr:to>
    <xdr:sp macro="" textlink="">
      <xdr:nvSpPr>
        <xdr:cNvPr id="7" name="Rectangle 268">
          <a:extLst>
            <a:ext uri="{FF2B5EF4-FFF2-40B4-BE49-F238E27FC236}">
              <a16:creationId xmlns:a16="http://schemas.microsoft.com/office/drawing/2014/main" id="{00000000-0008-0000-0000-000007000000}"/>
            </a:ext>
          </a:extLst>
        </xdr:cNvPr>
        <xdr:cNvSpPr>
          <a:spLocks noChangeArrowheads="1"/>
        </xdr:cNvSpPr>
      </xdr:nvSpPr>
      <xdr:spPr bwMode="auto">
        <a:xfrm>
          <a:off x="11014769" y="1420467"/>
          <a:ext cx="467967" cy="1287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wrap="none" lIns="0" tIns="0" rIns="0" bIns="0" anchor="t">
          <a:noAutofit/>
        </a:bodyPr>
        <a:lstStyle/>
        <a:p>
          <a:pPr algn="l" rtl="0">
            <a:defRPr sz="1000"/>
          </a:pPr>
          <a:r>
            <a:rPr lang="ja-JP" altLang="en-US" sz="800" b="0" i="0" u="none" strike="noStrike" baseline="0">
              <a:solidFill>
                <a:srgbClr val="FF0000"/>
              </a:solidFill>
              <a:latin typeface="Arial"/>
              <a:cs typeface="Arial"/>
            </a:rPr>
            <a:t>'</a:t>
          </a:r>
          <a:r>
            <a:rPr lang="en-US" altLang="ja-JP" sz="900" b="0" i="0" u="none" strike="noStrike" baseline="0">
              <a:solidFill>
                <a:srgbClr val="FF0000"/>
              </a:solidFill>
              <a:latin typeface="Arial"/>
              <a:cs typeface="Arial"/>
            </a:rPr>
            <a:t>22.12</a:t>
          </a:r>
          <a:r>
            <a:rPr lang="ja-JP" altLang="en-US" sz="900" b="0" i="0" u="none" strike="noStrike" baseline="0">
              <a:solidFill>
                <a:srgbClr val="FF0000"/>
              </a:solidFill>
              <a:latin typeface="Arial"/>
              <a:cs typeface="Arial"/>
            </a:rPr>
            <a:t>.</a:t>
          </a:r>
          <a:r>
            <a:rPr lang="en-US" altLang="ja-JP" sz="900" b="0" i="0" u="none" strike="noStrike" baseline="0">
              <a:solidFill>
                <a:srgbClr val="FF0000"/>
              </a:solidFill>
              <a:latin typeface="Arial"/>
              <a:cs typeface="Arial"/>
            </a:rPr>
            <a:t>30</a:t>
          </a:r>
        </a:p>
      </xdr:txBody>
    </xdr:sp>
    <xdr:clientData/>
  </xdr:twoCellAnchor>
  <xdr:twoCellAnchor editAs="oneCell">
    <xdr:from>
      <xdr:col>17</xdr:col>
      <xdr:colOff>0</xdr:colOff>
      <xdr:row>18</xdr:row>
      <xdr:rowOff>210402</xdr:rowOff>
    </xdr:from>
    <xdr:to>
      <xdr:col>17</xdr:col>
      <xdr:colOff>360</xdr:colOff>
      <xdr:row>18</xdr:row>
      <xdr:rowOff>210762</xdr:rowOff>
    </xdr:to>
    <mc:AlternateContent xmlns:mc="http://schemas.openxmlformats.org/markup-compatibility/2006" xmlns:xdr14="http://schemas.microsoft.com/office/excel/2010/spreadsheetDrawing" xmlns:aink="http://schemas.microsoft.com/office/drawing/2016/ink">
      <mc:Choice Requires="xdr14 aink">
        <xdr:contentPart xmlns:r="http://schemas.openxmlformats.org/officeDocument/2006/relationships" r:id="rId3">
          <xdr14:nvContentPartPr>
            <xdr14:cNvPr id="8" name="インク 7">
              <a:extLst>
                <a:ext uri="{FF2B5EF4-FFF2-40B4-BE49-F238E27FC236}">
                  <a16:creationId xmlns:a16="http://schemas.microsoft.com/office/drawing/2014/main" id="{00000000-0008-0000-0000-000008000000}"/>
                </a:ext>
              </a:extLst>
            </xdr14:cNvPr>
            <xdr14:cNvContentPartPr/>
          </xdr14:nvContentPartPr>
          <xdr14:nvPr macro=""/>
          <xdr14:xfrm>
            <a:off x="11687175" y="4734777"/>
            <a:ext cx="360" cy="360"/>
          </xdr14:xfrm>
        </xdr:contentPart>
      </mc:Choice>
      <mc:Fallback xmlns="">
        <xdr:pic>
          <xdr:nvPicPr>
            <xdr:cNvPr id="1039" name="インク 1038">
              <a:extLst>
                <a:ext uri="{FF2B5EF4-FFF2-40B4-BE49-F238E27FC236}">
                  <a16:creationId xmlns:a16="http://schemas.microsoft.com/office/drawing/2014/main" id="{7EAF729B-38A6-4D3C-B528-73034A7ADB02}"/>
                </a:ext>
              </a:extLst>
            </xdr:cNvPr>
            <xdr:cNvPicPr/>
          </xdr:nvPicPr>
          <xdr:blipFill>
            <a:blip xmlns:r="http://schemas.openxmlformats.org/officeDocument/2006/relationships" r:embed="rId30"/>
            <a:stretch>
              <a:fillRect/>
            </a:stretch>
          </xdr:blipFill>
          <xdr:spPr>
            <a:xfrm>
              <a:off x="10787265" y="5182785"/>
              <a:ext cx="9000" cy="54000"/>
            </a:xfrm>
            <a:prstGeom prst="rect">
              <a:avLst/>
            </a:prstGeom>
          </xdr:spPr>
        </xdr:pic>
      </mc:Fallback>
    </mc:AlternateContent>
    <xdr:clientData/>
  </xdr:twoCellAnchor>
  <xdr:twoCellAnchor>
    <xdr:from>
      <xdr:col>17</xdr:col>
      <xdr:colOff>13491</xdr:colOff>
      <xdr:row>7</xdr:row>
      <xdr:rowOff>0</xdr:rowOff>
    </xdr:from>
    <xdr:to>
      <xdr:col>28</xdr:col>
      <xdr:colOff>292201</xdr:colOff>
      <xdr:row>31</xdr:row>
      <xdr:rowOff>46383</xdr:rowOff>
    </xdr:to>
    <xdr:grpSp>
      <xdr:nvGrpSpPr>
        <xdr:cNvPr id="9" name="グループ化 8">
          <a:extLst>
            <a:ext uri="{FF2B5EF4-FFF2-40B4-BE49-F238E27FC236}">
              <a16:creationId xmlns:a16="http://schemas.microsoft.com/office/drawing/2014/main" id="{00000000-0008-0000-0000-000009000000}"/>
            </a:ext>
          </a:extLst>
        </xdr:cNvPr>
        <xdr:cNvGrpSpPr/>
      </xdr:nvGrpSpPr>
      <xdr:grpSpPr>
        <a:xfrm>
          <a:off x="12984056" y="2012674"/>
          <a:ext cx="10143297" cy="5612296"/>
          <a:chOff x="11408878" y="2184538"/>
          <a:chExt cx="6193736" cy="4846983"/>
        </a:xfrm>
      </xdr:grpSpPr>
      <xdr:pic>
        <xdr:nvPicPr>
          <xdr:cNvPr id="10" name="図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1408878" y="2184538"/>
            <a:ext cx="6193736" cy="4846983"/>
          </a:xfrm>
          <a:prstGeom prst="rect">
            <a:avLst/>
          </a:prstGeom>
        </xdr:spPr>
      </xdr:pic>
      <xdr:sp macro="" textlink="">
        <xdr:nvSpPr>
          <xdr:cNvPr id="11" name="テキスト ボックス 10">
            <a:extLst>
              <a:ext uri="{FF2B5EF4-FFF2-40B4-BE49-F238E27FC236}">
                <a16:creationId xmlns:a16="http://schemas.microsoft.com/office/drawing/2014/main" id="{00000000-0008-0000-0000-00000B000000}"/>
              </a:ext>
            </a:extLst>
          </xdr:cNvPr>
          <xdr:cNvSpPr txBox="1"/>
        </xdr:nvSpPr>
        <xdr:spPr>
          <a:xfrm>
            <a:off x="11561279" y="2458278"/>
            <a:ext cx="3779881" cy="4785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800" b="1">
                <a:solidFill>
                  <a:srgbClr val="FF0000"/>
                </a:solidFill>
              </a:rPr>
              <a:t>熟成中チャート（</a:t>
            </a:r>
            <a:r>
              <a:rPr kumimoji="1" lang="en-US" altLang="ja-JP" sz="1800" b="1">
                <a:solidFill>
                  <a:srgbClr val="FF0000"/>
                </a:solidFill>
              </a:rPr>
              <a:t>R.No</a:t>
            </a:r>
            <a:r>
              <a:rPr kumimoji="1" lang="ja-JP" altLang="en-US" sz="1800" b="1">
                <a:solidFill>
                  <a:srgbClr val="FF0000"/>
                </a:solidFill>
              </a:rPr>
              <a:t>　</a:t>
            </a:r>
            <a:r>
              <a:rPr kumimoji="1" lang="en-US" altLang="ja-JP" sz="1800" b="1">
                <a:solidFill>
                  <a:srgbClr val="FF0000"/>
                </a:solidFill>
              </a:rPr>
              <a:t>2212902</a:t>
            </a:r>
            <a:r>
              <a:rPr kumimoji="1" lang="ja-JP" altLang="en-US" sz="1800" b="1">
                <a:solidFill>
                  <a:srgbClr val="FF0000"/>
                </a:solidFill>
              </a:rPr>
              <a:t>）</a:t>
            </a:r>
          </a:p>
        </xdr:txBody>
      </xdr:sp>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2">
            <xdr14:nvContentPartPr>
              <xdr14:cNvPr id="12" name="インク 11">
                <a:extLst>
                  <a:ext uri="{FF2B5EF4-FFF2-40B4-BE49-F238E27FC236}">
                    <a16:creationId xmlns:a16="http://schemas.microsoft.com/office/drawing/2014/main" id="{00000000-0008-0000-0000-00000C000000}"/>
                  </a:ext>
                </a:extLst>
              </xdr14:cNvPr>
              <xdr14:cNvContentPartPr/>
            </xdr14:nvContentPartPr>
            <xdr14:nvPr macro=""/>
            <xdr14:xfrm>
              <a:off x="12205870" y="3743632"/>
              <a:ext cx="5169809" cy="1050033"/>
            </xdr14:xfrm>
          </xdr14:contentPart>
        </mc:Choice>
        <mc:Fallback xmlns="">
          <xdr:pic>
            <xdr:nvPicPr>
              <xdr:cNvPr id="4" name="インク 3">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3"/>
              <a:stretch>
                <a:fillRect/>
              </a:stretch>
            </xdr:blipFill>
            <xdr:spPr>
              <a:xfrm>
                <a:off x="12187950" y="3634557"/>
                <a:ext cx="5205290" cy="126782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4">
            <xdr14:nvContentPartPr>
              <xdr14:cNvPr id="13" name="インク 12">
                <a:extLst>
                  <a:ext uri="{FF2B5EF4-FFF2-40B4-BE49-F238E27FC236}">
                    <a16:creationId xmlns:a16="http://schemas.microsoft.com/office/drawing/2014/main" id="{00000000-0008-0000-0000-00000D000000}"/>
                  </a:ext>
                </a:extLst>
              </xdr14:cNvPr>
              <xdr14:cNvContentPartPr/>
            </xdr14:nvContentPartPr>
            <xdr14:nvPr macro=""/>
            <xdr14:xfrm>
              <a:off x="13438443" y="3803752"/>
              <a:ext cx="360" cy="360"/>
            </xdr14:xfrm>
          </xdr14:contentPart>
        </mc:Choice>
        <mc:Fallback xmlns="">
          <xdr:pic>
            <xdr:nvPicPr>
              <xdr:cNvPr id="5" name="インク 4">
                <a:extLst>
                  <a:ext uri="{FF2B5EF4-FFF2-40B4-BE49-F238E27FC236}">
                    <a16:creationId xmlns:a16="http://schemas.microsoft.com/office/drawing/2014/main" id="{C792D9C7-06F1-4820-94F3-E0E5B3C4746B}"/>
                  </a:ext>
                </a:extLst>
              </xdr:cNvPr>
              <xdr:cNvPicPr/>
            </xdr:nvPicPr>
            <xdr:blipFill>
              <a:blip xmlns:r="http://schemas.openxmlformats.org/officeDocument/2006/relationships" r:embed="rId6"/>
              <a:stretch>
                <a:fillRect/>
              </a:stretch>
            </xdr:blipFill>
            <xdr:spPr>
              <a:xfrm>
                <a:off x="13383585" y="36920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5">
            <xdr14:nvContentPartPr>
              <xdr14:cNvPr id="14" name="インク 13">
                <a:extLst>
                  <a:ext uri="{FF2B5EF4-FFF2-40B4-BE49-F238E27FC236}">
                    <a16:creationId xmlns:a16="http://schemas.microsoft.com/office/drawing/2014/main" id="{00000000-0008-0000-0000-00000E000000}"/>
                  </a:ext>
                </a:extLst>
              </xdr14:cNvPr>
              <xdr14:cNvContentPartPr/>
            </xdr14:nvContentPartPr>
            <xdr14:nvPr macro=""/>
            <xdr14:xfrm>
              <a:off x="13619163" y="3696922"/>
              <a:ext cx="360" cy="360"/>
            </xdr14:xfrm>
          </xdr14:contentPart>
        </mc:Choice>
        <mc:Fallback xmlns="">
          <xdr:pic>
            <xdr:nvPicPr>
              <xdr:cNvPr id="6" name="インク 5">
                <a:extLst>
                  <a:ext uri="{FF2B5EF4-FFF2-40B4-BE49-F238E27FC236}">
                    <a16:creationId xmlns:a16="http://schemas.microsoft.com/office/drawing/2014/main" id="{9A98B9A7-57EA-422F-835F-2355F54762C9}"/>
                  </a:ext>
                </a:extLst>
              </xdr:cNvPr>
              <xdr:cNvPicPr/>
            </xdr:nvPicPr>
            <xdr:blipFill>
              <a:blip xmlns:r="http://schemas.openxmlformats.org/officeDocument/2006/relationships" r:embed="rId8"/>
              <a:stretch>
                <a:fillRect/>
              </a:stretch>
            </xdr:blipFill>
            <xdr:spPr>
              <a:xfrm>
                <a:off x="13564305" y="358726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6">
            <xdr14:nvContentPartPr>
              <xdr14:cNvPr id="15" name="インク 14">
                <a:extLst>
                  <a:ext uri="{FF2B5EF4-FFF2-40B4-BE49-F238E27FC236}">
                    <a16:creationId xmlns:a16="http://schemas.microsoft.com/office/drawing/2014/main" id="{00000000-0008-0000-0000-00000F000000}"/>
                  </a:ext>
                </a:extLst>
              </xdr14:cNvPr>
              <xdr14:cNvContentPartPr/>
            </xdr14:nvContentPartPr>
            <xdr14:nvPr macro=""/>
            <xdr14:xfrm>
              <a:off x="12367840" y="4524564"/>
              <a:ext cx="360" cy="360"/>
            </xdr14:xfrm>
          </xdr14:contentPart>
        </mc:Choice>
        <mc:Fallback xmlns="">
          <xdr:pic>
            <xdr:nvPicPr>
              <xdr:cNvPr id="13" name="インク 12">
                <a:extLst>
                  <a:ext uri="{FF2B5EF4-FFF2-40B4-BE49-F238E27FC236}">
                    <a16:creationId xmlns:a16="http://schemas.microsoft.com/office/drawing/2014/main" id="{2522A0EB-0F72-4D3E-80DA-2725B60146A0}"/>
                  </a:ext>
                </a:extLst>
              </xdr:cNvPr>
              <xdr:cNvPicPr/>
            </xdr:nvPicPr>
            <xdr:blipFill>
              <a:blip xmlns:r="http://schemas.openxmlformats.org/officeDocument/2006/relationships" r:embed="rId10"/>
              <a:stretch>
                <a:fillRect/>
              </a:stretch>
            </xdr:blipFill>
            <xdr:spPr>
              <a:xfrm>
                <a:off x="12307185" y="44066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7">
            <xdr14:nvContentPartPr>
              <xdr14:cNvPr id="16" name="インク 15">
                <a:extLst>
                  <a:ext uri="{FF2B5EF4-FFF2-40B4-BE49-F238E27FC236}">
                    <a16:creationId xmlns:a16="http://schemas.microsoft.com/office/drawing/2014/main" id="{00000000-0008-0000-0000-000010000000}"/>
                  </a:ext>
                </a:extLst>
              </xdr14:cNvPr>
              <xdr14:cNvContentPartPr/>
            </xdr14:nvContentPartPr>
            <xdr14:nvPr macro=""/>
            <xdr14:xfrm>
              <a:off x="14483144" y="3937312"/>
              <a:ext cx="360" cy="360"/>
            </xdr14:xfrm>
          </xdr14:contentPart>
        </mc:Choice>
        <mc:Fallback xmlns="">
          <xdr:pic>
            <xdr:nvPicPr>
              <xdr:cNvPr id="14" name="インク 13">
                <a:extLst>
                  <a:ext uri="{FF2B5EF4-FFF2-40B4-BE49-F238E27FC236}">
                    <a16:creationId xmlns:a16="http://schemas.microsoft.com/office/drawing/2014/main" id="{C0CE843B-B908-44F4-93E7-112DDD440E60}"/>
                  </a:ext>
                </a:extLst>
              </xdr:cNvPr>
              <xdr:cNvPicPr/>
            </xdr:nvPicPr>
            <xdr:blipFill>
              <a:blip xmlns:r="http://schemas.openxmlformats.org/officeDocument/2006/relationships" r:embed="rId12"/>
              <a:stretch>
                <a:fillRect/>
              </a:stretch>
            </xdr:blipFill>
            <xdr:spPr>
              <a:xfrm>
                <a:off x="14431185" y="382558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8">
            <xdr14:nvContentPartPr>
              <xdr14:cNvPr id="17" name="インク 16">
                <a:extLst>
                  <a:ext uri="{FF2B5EF4-FFF2-40B4-BE49-F238E27FC236}">
                    <a16:creationId xmlns:a16="http://schemas.microsoft.com/office/drawing/2014/main" id="{00000000-0008-0000-0000-000011000000}"/>
                  </a:ext>
                </a:extLst>
              </xdr14:cNvPr>
              <xdr14:cNvContentPartPr/>
            </xdr14:nvContentPartPr>
            <xdr14:nvPr macro=""/>
            <xdr14:xfrm>
              <a:off x="12348760" y="4474613"/>
              <a:ext cx="360" cy="360"/>
            </xdr14:xfrm>
          </xdr14:contentPart>
        </mc:Choice>
        <mc:Fallback xmlns="">
          <xdr:pic>
            <xdr:nvPicPr>
              <xdr:cNvPr id="17" name="インク 16">
                <a:extLst>
                  <a:ext uri="{FF2B5EF4-FFF2-40B4-BE49-F238E27FC236}">
                    <a16:creationId xmlns:a16="http://schemas.microsoft.com/office/drawing/2014/main" id="{B05FDF3C-3625-4E70-9D61-C7E8FF910A30}"/>
                  </a:ext>
                </a:extLst>
              </xdr:cNvPr>
              <xdr:cNvPicPr/>
            </xdr:nvPicPr>
            <xdr:blipFill>
              <a:blip xmlns:r="http://schemas.openxmlformats.org/officeDocument/2006/relationships" r:embed="rId14"/>
              <a:stretch>
                <a:fillRect/>
              </a:stretch>
            </xdr:blipFill>
            <xdr:spPr>
              <a:xfrm>
                <a:off x="12288105" y="435874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9">
            <xdr14:nvContentPartPr>
              <xdr14:cNvPr id="18" name="インク 17">
                <a:extLst>
                  <a:ext uri="{FF2B5EF4-FFF2-40B4-BE49-F238E27FC236}">
                    <a16:creationId xmlns:a16="http://schemas.microsoft.com/office/drawing/2014/main" id="{00000000-0008-0000-0000-000012000000}"/>
                  </a:ext>
                </a:extLst>
              </xdr14:cNvPr>
              <xdr14:cNvContentPartPr/>
            </xdr14:nvContentPartPr>
            <xdr14:nvPr macro=""/>
            <xdr14:xfrm>
              <a:off x="12558280" y="4053503"/>
              <a:ext cx="76680" cy="38520"/>
            </xdr14:xfrm>
          </xdr14:contentPart>
        </mc:Choice>
        <mc:Fallback xmlns="">
          <xdr:pic>
            <xdr:nvPicPr>
              <xdr:cNvPr id="24" name="インク 23">
                <a:extLst>
                  <a:ext uri="{FF2B5EF4-FFF2-40B4-BE49-F238E27FC236}">
                    <a16:creationId xmlns:a16="http://schemas.microsoft.com/office/drawing/2014/main" id="{34258E4B-8339-4B2E-A6EF-B70C3619BF73}"/>
                  </a:ext>
                </a:extLst>
              </xdr:cNvPr>
              <xdr:cNvPicPr/>
            </xdr:nvPicPr>
            <xdr:blipFill>
              <a:blip xmlns:r="http://schemas.openxmlformats.org/officeDocument/2006/relationships" r:embed="rId16"/>
              <a:stretch>
                <a:fillRect/>
              </a:stretch>
            </xdr:blipFill>
            <xdr:spPr>
              <a:xfrm>
                <a:off x="12497625" y="3939705"/>
                <a:ext cx="112320" cy="25416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0">
            <xdr14:nvContentPartPr>
              <xdr14:cNvPr id="19" name="インク 18">
                <a:extLst>
                  <a:ext uri="{FF2B5EF4-FFF2-40B4-BE49-F238E27FC236}">
                    <a16:creationId xmlns:a16="http://schemas.microsoft.com/office/drawing/2014/main" id="{00000000-0008-0000-0000-000013000000}"/>
                  </a:ext>
                </a:extLst>
              </xdr14:cNvPr>
              <xdr14:cNvContentPartPr/>
            </xdr14:nvContentPartPr>
            <xdr14:nvPr macro=""/>
            <xdr14:xfrm>
              <a:off x="13609803" y="3813472"/>
              <a:ext cx="360" cy="360"/>
            </xdr14:xfrm>
          </xdr14:contentPart>
        </mc:Choice>
        <mc:Fallback xmlns="">
          <xdr:pic>
            <xdr:nvPicPr>
              <xdr:cNvPr id="25" name="インク 24">
                <a:extLst>
                  <a:ext uri="{FF2B5EF4-FFF2-40B4-BE49-F238E27FC236}">
                    <a16:creationId xmlns:a16="http://schemas.microsoft.com/office/drawing/2014/main" id="{BEEDA29E-A590-40D6-843A-C6E718A807C7}"/>
                  </a:ext>
                </a:extLst>
              </xdr:cNvPr>
              <xdr:cNvPicPr/>
            </xdr:nvPicPr>
            <xdr:blipFill>
              <a:blip xmlns:r="http://schemas.openxmlformats.org/officeDocument/2006/relationships" r:embed="rId18"/>
              <a:stretch>
                <a:fillRect/>
              </a:stretch>
            </xdr:blipFill>
            <xdr:spPr>
              <a:xfrm>
                <a:off x="13554945" y="370174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1">
            <xdr14:nvContentPartPr>
              <xdr14:cNvPr id="20" name="インク 19">
                <a:extLst>
                  <a:ext uri="{FF2B5EF4-FFF2-40B4-BE49-F238E27FC236}">
                    <a16:creationId xmlns:a16="http://schemas.microsoft.com/office/drawing/2014/main" id="{00000000-0008-0000-0000-000014000000}"/>
                  </a:ext>
                </a:extLst>
              </xdr14:cNvPr>
              <xdr14:cNvContentPartPr/>
            </xdr14:nvContentPartPr>
            <xdr14:nvPr macro=""/>
            <xdr14:xfrm>
              <a:off x="15420186" y="3880072"/>
              <a:ext cx="78840" cy="114840"/>
            </xdr14:xfrm>
          </xdr14:contentPart>
        </mc:Choice>
        <mc:Fallback xmlns="">
          <xdr:pic>
            <xdr:nvPicPr>
              <xdr:cNvPr id="1024" name="インク 1023">
                <a:extLst>
                  <a:ext uri="{FF2B5EF4-FFF2-40B4-BE49-F238E27FC236}">
                    <a16:creationId xmlns:a16="http://schemas.microsoft.com/office/drawing/2014/main" id="{889B722D-51A6-4678-B1F2-9E7A63DAA0FC}"/>
                  </a:ext>
                </a:extLst>
              </xdr:cNvPr>
              <xdr:cNvPicPr/>
            </xdr:nvPicPr>
            <xdr:blipFill>
              <a:blip xmlns:r="http://schemas.openxmlformats.org/officeDocument/2006/relationships" r:embed="rId20"/>
              <a:stretch>
                <a:fillRect/>
              </a:stretch>
            </xdr:blipFill>
            <xdr:spPr>
              <a:xfrm>
                <a:off x="15374025" y="3768345"/>
                <a:ext cx="114480" cy="33048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2">
            <xdr14:nvContentPartPr>
              <xdr14:cNvPr id="21" name="インク 20">
                <a:extLst>
                  <a:ext uri="{FF2B5EF4-FFF2-40B4-BE49-F238E27FC236}">
                    <a16:creationId xmlns:a16="http://schemas.microsoft.com/office/drawing/2014/main" id="{00000000-0008-0000-0000-000015000000}"/>
                  </a:ext>
                </a:extLst>
              </xdr14:cNvPr>
              <xdr14:cNvContentPartPr/>
            </xdr14:nvContentPartPr>
            <xdr14:nvPr macro=""/>
            <xdr14:xfrm>
              <a:off x="14349944" y="3860992"/>
              <a:ext cx="238320" cy="19440"/>
            </xdr14:xfrm>
          </xdr14:contentPart>
        </mc:Choice>
        <mc:Fallback xmlns="">
          <xdr:pic>
            <xdr:nvPicPr>
              <xdr:cNvPr id="1027" name="インク 1026">
                <a:extLst>
                  <a:ext uri="{FF2B5EF4-FFF2-40B4-BE49-F238E27FC236}">
                    <a16:creationId xmlns:a16="http://schemas.microsoft.com/office/drawing/2014/main" id="{29650278-29C9-44A4-B740-AC96582F0070}"/>
                  </a:ext>
                </a:extLst>
              </xdr:cNvPr>
              <xdr:cNvPicPr/>
            </xdr:nvPicPr>
            <xdr:blipFill>
              <a:blip xmlns:r="http://schemas.openxmlformats.org/officeDocument/2006/relationships" r:embed="rId22"/>
              <a:stretch>
                <a:fillRect/>
              </a:stretch>
            </xdr:blipFill>
            <xdr:spPr>
              <a:xfrm>
                <a:off x="14297985" y="3749265"/>
                <a:ext cx="273960" cy="23508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3">
            <xdr14:nvContentPartPr>
              <xdr14:cNvPr id="22" name="インク 21">
                <a:extLst>
                  <a:ext uri="{FF2B5EF4-FFF2-40B4-BE49-F238E27FC236}">
                    <a16:creationId xmlns:a16="http://schemas.microsoft.com/office/drawing/2014/main" id="{00000000-0008-0000-0000-000016000000}"/>
                  </a:ext>
                </a:extLst>
              </xdr14:cNvPr>
              <xdr14:cNvContentPartPr/>
            </xdr14:nvContentPartPr>
            <xdr14:nvPr macro=""/>
            <xdr14:xfrm>
              <a:off x="16598447" y="3937312"/>
              <a:ext cx="16541" cy="22320"/>
            </xdr14:xfrm>
          </xdr14:contentPart>
        </mc:Choice>
        <mc:Fallback xmlns="">
          <xdr:pic>
            <xdr:nvPicPr>
              <xdr:cNvPr id="1028" name="インク 1027">
                <a:extLst>
                  <a:ext uri="{FF2B5EF4-FFF2-40B4-BE49-F238E27FC236}">
                    <a16:creationId xmlns:a16="http://schemas.microsoft.com/office/drawing/2014/main" id="{486D338E-2B35-4568-A325-601D35B14004}"/>
                  </a:ext>
                </a:extLst>
              </xdr:cNvPr>
              <xdr:cNvPicPr/>
            </xdr:nvPicPr>
            <xdr:blipFill>
              <a:blip xmlns:r="http://schemas.openxmlformats.org/officeDocument/2006/relationships" r:embed="rId24"/>
              <a:stretch>
                <a:fillRect/>
              </a:stretch>
            </xdr:blipFill>
            <xdr:spPr>
              <a:xfrm>
                <a:off x="16555185" y="3825585"/>
                <a:ext cx="55080" cy="23796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4">
            <xdr14:nvContentPartPr>
              <xdr14:cNvPr id="23" name="インク 22">
                <a:extLst>
                  <a:ext uri="{FF2B5EF4-FFF2-40B4-BE49-F238E27FC236}">
                    <a16:creationId xmlns:a16="http://schemas.microsoft.com/office/drawing/2014/main" id="{00000000-0008-0000-0000-000017000000}"/>
                  </a:ext>
                </a:extLst>
              </xdr14:cNvPr>
              <xdr14:cNvContentPartPr/>
            </xdr14:nvContentPartPr>
            <xdr14:nvPr macro=""/>
            <xdr14:xfrm>
              <a:off x="16833868" y="4034423"/>
              <a:ext cx="360" cy="360"/>
            </xdr14:xfrm>
          </xdr14:contentPart>
        </mc:Choice>
        <mc:Fallback xmlns="">
          <xdr:pic>
            <xdr:nvPicPr>
              <xdr:cNvPr id="1030" name="インク 1029">
                <a:extLst>
                  <a:ext uri="{FF2B5EF4-FFF2-40B4-BE49-F238E27FC236}">
                    <a16:creationId xmlns:a16="http://schemas.microsoft.com/office/drawing/2014/main" id="{A1713151-FF99-4250-A15A-3A3063FFD0E7}"/>
                  </a:ext>
                </a:extLst>
              </xdr:cNvPr>
              <xdr:cNvPicPr/>
            </xdr:nvPicPr>
            <xdr:blipFill>
              <a:blip xmlns:r="http://schemas.openxmlformats.org/officeDocument/2006/relationships" r:embed="rId26"/>
              <a:stretch>
                <a:fillRect/>
              </a:stretch>
            </xdr:blipFill>
            <xdr:spPr>
              <a:xfrm>
                <a:off x="16793505" y="39206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5">
            <xdr14:nvContentPartPr>
              <xdr14:cNvPr id="24" name="インク 23">
                <a:extLst>
                  <a:ext uri="{FF2B5EF4-FFF2-40B4-BE49-F238E27FC236}">
                    <a16:creationId xmlns:a16="http://schemas.microsoft.com/office/drawing/2014/main" id="{00000000-0008-0000-0000-000018000000}"/>
                  </a:ext>
                </a:extLst>
              </xdr14:cNvPr>
              <xdr14:cNvContentPartPr/>
            </xdr14:nvContentPartPr>
            <xdr14:nvPr macro=""/>
            <xdr14:xfrm>
              <a:off x="17271988" y="3832552"/>
              <a:ext cx="6821" cy="19440"/>
            </xdr14:xfrm>
          </xdr14:contentPart>
        </mc:Choice>
        <mc:Fallback xmlns="">
          <xdr:pic>
            <xdr:nvPicPr>
              <xdr:cNvPr id="1038" name="インク 1037">
                <a:extLst>
                  <a:ext uri="{FF2B5EF4-FFF2-40B4-BE49-F238E27FC236}">
                    <a16:creationId xmlns:a16="http://schemas.microsoft.com/office/drawing/2014/main" id="{DD3A2F98-20D9-4AA8-A653-69CA216AE541}"/>
                  </a:ext>
                </a:extLst>
              </xdr:cNvPr>
              <xdr:cNvPicPr/>
            </xdr:nvPicPr>
            <xdr:blipFill>
              <a:blip xmlns:r="http://schemas.openxmlformats.org/officeDocument/2006/relationships" r:embed="rId28"/>
              <a:stretch>
                <a:fillRect/>
              </a:stretch>
            </xdr:blipFill>
            <xdr:spPr>
              <a:xfrm>
                <a:off x="17231625" y="3720825"/>
                <a:ext cx="45360" cy="235080"/>
              </a:xfrm>
              <a:prstGeom prst="rect">
                <a:avLst/>
              </a:prstGeom>
            </xdr:spPr>
          </xdr:pic>
        </mc:Fallback>
      </mc:AlternateContent>
      <xdr:sp macro="" textlink="">
        <xdr:nvSpPr>
          <xdr:cNvPr id="25" name="テキスト ボックス 24">
            <a:extLst>
              <a:ext uri="{FF2B5EF4-FFF2-40B4-BE49-F238E27FC236}">
                <a16:creationId xmlns:a16="http://schemas.microsoft.com/office/drawing/2014/main" id="{00000000-0008-0000-0000-000019000000}"/>
              </a:ext>
            </a:extLst>
          </xdr:cNvPr>
          <xdr:cNvSpPr txBox="1"/>
        </xdr:nvSpPr>
        <xdr:spPr>
          <a:xfrm>
            <a:off x="12993757" y="4341743"/>
            <a:ext cx="889987"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今回の内温</a:t>
            </a:r>
          </a:p>
        </xdr:txBody>
      </xdr:sp>
      <xdr:cxnSp macro="">
        <xdr:nvCxnSpPr>
          <xdr:cNvPr id="26" name="直線矢印コネクタ 25">
            <a:extLst>
              <a:ext uri="{FF2B5EF4-FFF2-40B4-BE49-F238E27FC236}">
                <a16:creationId xmlns:a16="http://schemas.microsoft.com/office/drawing/2014/main" id="{00000000-0008-0000-0000-00001A000000}"/>
              </a:ext>
            </a:extLst>
          </xdr:cNvPr>
          <xdr:cNvCxnSpPr/>
        </xdr:nvCxnSpPr>
        <xdr:spPr>
          <a:xfrm flipV="1">
            <a:off x="13308082" y="4013752"/>
            <a:ext cx="397151" cy="35656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7" name="テキスト ボックス 26">
            <a:extLst>
              <a:ext uri="{FF2B5EF4-FFF2-40B4-BE49-F238E27FC236}">
                <a16:creationId xmlns:a16="http://schemas.microsoft.com/office/drawing/2014/main" id="{00000000-0008-0000-0000-00001B000000}"/>
              </a:ext>
            </a:extLst>
          </xdr:cNvPr>
          <xdr:cNvSpPr txBox="1"/>
        </xdr:nvSpPr>
        <xdr:spPr>
          <a:xfrm>
            <a:off x="13895733" y="3314286"/>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通常の内温</a:t>
            </a:r>
          </a:p>
        </xdr:txBody>
      </xdr:sp>
      <xdr:cxnSp macro="">
        <xdr:nvCxnSpPr>
          <xdr:cNvPr id="28" name="直線矢印コネクタ 27">
            <a:extLst>
              <a:ext uri="{FF2B5EF4-FFF2-40B4-BE49-F238E27FC236}">
                <a16:creationId xmlns:a16="http://schemas.microsoft.com/office/drawing/2014/main" id="{00000000-0008-0000-0000-00001C000000}"/>
              </a:ext>
            </a:extLst>
          </xdr:cNvPr>
          <xdr:cNvCxnSpPr/>
        </xdr:nvCxnSpPr>
        <xdr:spPr>
          <a:xfrm flipH="1">
            <a:off x="13997609" y="3504786"/>
            <a:ext cx="142875" cy="34704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9" name="テキスト ボックス 28">
            <a:extLst>
              <a:ext uri="{FF2B5EF4-FFF2-40B4-BE49-F238E27FC236}">
                <a16:creationId xmlns:a16="http://schemas.microsoft.com/office/drawing/2014/main" id="{00000000-0008-0000-0000-00001D000000}"/>
              </a:ext>
            </a:extLst>
          </xdr:cNvPr>
          <xdr:cNvSpPr txBox="1"/>
        </xdr:nvSpPr>
        <xdr:spPr>
          <a:xfrm>
            <a:off x="12277310" y="5175388"/>
            <a:ext cx="1736373" cy="564514"/>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今回のジャッケト内温</a:t>
            </a:r>
            <a:endParaRPr kumimoji="1" lang="en-US" altLang="ja-JP" sz="1100">
              <a:solidFill>
                <a:srgbClr val="FF0000"/>
              </a:solidFill>
            </a:endParaRPr>
          </a:p>
          <a:p>
            <a:r>
              <a:rPr kumimoji="1" lang="ja-JP" altLang="en-US" sz="1100">
                <a:solidFill>
                  <a:srgbClr val="FF0000"/>
                </a:solidFill>
              </a:rPr>
              <a:t>一度も昇温がされてない</a:t>
            </a:r>
          </a:p>
        </xdr:txBody>
      </xdr:sp>
      <xdr:sp macro="" textlink="">
        <xdr:nvSpPr>
          <xdr:cNvPr id="30" name="テキスト ボックス 29">
            <a:extLst>
              <a:ext uri="{FF2B5EF4-FFF2-40B4-BE49-F238E27FC236}">
                <a16:creationId xmlns:a16="http://schemas.microsoft.com/office/drawing/2014/main" id="{00000000-0008-0000-0000-00001E000000}"/>
              </a:ext>
            </a:extLst>
          </xdr:cNvPr>
          <xdr:cNvSpPr txBox="1"/>
        </xdr:nvSpPr>
        <xdr:spPr>
          <a:xfrm>
            <a:off x="13981458" y="4253948"/>
            <a:ext cx="1527662"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100</a:t>
            </a:r>
            <a:r>
              <a:rPr kumimoji="1" lang="ja-JP" altLang="en-US" sz="1100">
                <a:solidFill>
                  <a:schemeClr val="bg1"/>
                </a:solidFill>
              </a:rPr>
              <a:t>℃以下で昇温開始</a:t>
            </a:r>
          </a:p>
        </xdr:txBody>
      </xdr:sp>
      <xdr:cxnSp macro="">
        <xdr:nvCxnSpPr>
          <xdr:cNvPr id="31" name="直線矢印コネクタ 30">
            <a:extLst>
              <a:ext uri="{FF2B5EF4-FFF2-40B4-BE49-F238E27FC236}">
                <a16:creationId xmlns:a16="http://schemas.microsoft.com/office/drawing/2014/main" id="{00000000-0008-0000-0000-00001F000000}"/>
              </a:ext>
            </a:extLst>
          </xdr:cNvPr>
          <xdr:cNvCxnSpPr/>
        </xdr:nvCxnSpPr>
        <xdr:spPr>
          <a:xfrm flipH="1" flipV="1">
            <a:off x="14359559" y="4092023"/>
            <a:ext cx="76200" cy="23067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2" name="テキスト ボックス 31">
            <a:extLst>
              <a:ext uri="{FF2B5EF4-FFF2-40B4-BE49-F238E27FC236}">
                <a16:creationId xmlns:a16="http://schemas.microsoft.com/office/drawing/2014/main" id="{00000000-0008-0000-0000-000020000000}"/>
              </a:ext>
            </a:extLst>
          </xdr:cNvPr>
          <xdr:cNvSpPr txBox="1"/>
        </xdr:nvSpPr>
        <xdr:spPr>
          <a:xfrm>
            <a:off x="14502434" y="4034873"/>
            <a:ext cx="110447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101</a:t>
            </a:r>
            <a:r>
              <a:rPr kumimoji="1" lang="ja-JP" altLang="en-US" sz="1100">
                <a:solidFill>
                  <a:schemeClr val="bg1"/>
                </a:solidFill>
              </a:rPr>
              <a:t>℃で蒸気閉</a:t>
            </a:r>
          </a:p>
        </xdr:txBody>
      </xdr:sp>
      <xdr:cxnSp macro="">
        <xdr:nvCxnSpPr>
          <xdr:cNvPr id="33" name="直線矢印コネクタ 32">
            <a:extLst>
              <a:ext uri="{FF2B5EF4-FFF2-40B4-BE49-F238E27FC236}">
                <a16:creationId xmlns:a16="http://schemas.microsoft.com/office/drawing/2014/main" id="{00000000-0008-0000-0000-000021000000}"/>
              </a:ext>
            </a:extLst>
          </xdr:cNvPr>
          <xdr:cNvCxnSpPr/>
        </xdr:nvCxnSpPr>
        <xdr:spPr>
          <a:xfrm flipH="1" flipV="1">
            <a:off x="14540534" y="4013752"/>
            <a:ext cx="178076" cy="14494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4" name="テキスト ボックス 33">
            <a:extLst>
              <a:ext uri="{FF2B5EF4-FFF2-40B4-BE49-F238E27FC236}">
                <a16:creationId xmlns:a16="http://schemas.microsoft.com/office/drawing/2014/main" id="{00000000-0008-0000-0000-000022000000}"/>
              </a:ext>
            </a:extLst>
          </xdr:cNvPr>
          <xdr:cNvSpPr txBox="1"/>
        </xdr:nvSpPr>
        <xdr:spPr>
          <a:xfrm>
            <a:off x="14359559" y="3554482"/>
            <a:ext cx="1031051"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余熱で上がる</a:t>
            </a:r>
          </a:p>
        </xdr:txBody>
      </xdr:sp>
      <xdr:sp macro="" textlink="">
        <xdr:nvSpPr>
          <xdr:cNvPr id="35" name="テキスト ボックス 34">
            <a:extLst>
              <a:ext uri="{FF2B5EF4-FFF2-40B4-BE49-F238E27FC236}">
                <a16:creationId xmlns:a16="http://schemas.microsoft.com/office/drawing/2014/main" id="{00000000-0008-0000-0000-000023000000}"/>
              </a:ext>
            </a:extLst>
          </xdr:cNvPr>
          <xdr:cNvSpPr txBox="1"/>
        </xdr:nvSpPr>
        <xdr:spPr>
          <a:xfrm>
            <a:off x="13657608" y="5946913"/>
            <a:ext cx="3147015"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今回の内温は上がったり下がったりを繰り返す</a:t>
            </a:r>
          </a:p>
        </xdr:txBody>
      </xdr:sp>
      <xdr:cxnSp macro="">
        <xdr:nvCxnSpPr>
          <xdr:cNvPr id="36" name="直線矢印コネクタ 35">
            <a:extLst>
              <a:ext uri="{FF2B5EF4-FFF2-40B4-BE49-F238E27FC236}">
                <a16:creationId xmlns:a16="http://schemas.microsoft.com/office/drawing/2014/main" id="{00000000-0008-0000-0000-000024000000}"/>
              </a:ext>
            </a:extLst>
          </xdr:cNvPr>
          <xdr:cNvCxnSpPr/>
        </xdr:nvCxnSpPr>
        <xdr:spPr>
          <a:xfrm flipV="1">
            <a:off x="15582486" y="4111073"/>
            <a:ext cx="342900" cy="181471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7" name="テキスト ボックス 36">
            <a:extLst>
              <a:ext uri="{FF2B5EF4-FFF2-40B4-BE49-F238E27FC236}">
                <a16:creationId xmlns:a16="http://schemas.microsoft.com/office/drawing/2014/main" id="{00000000-0008-0000-0000-000025000000}"/>
              </a:ext>
            </a:extLst>
          </xdr:cNvPr>
          <xdr:cNvSpPr txBox="1"/>
        </xdr:nvSpPr>
        <xdr:spPr>
          <a:xfrm>
            <a:off x="15534861" y="3536260"/>
            <a:ext cx="193316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a:solidFill>
                  <a:schemeClr val="bg1"/>
                </a:solidFill>
              </a:rPr>
              <a:t>98℃</a:t>
            </a:r>
            <a:r>
              <a:rPr kumimoji="1" lang="ja-JP" altLang="en-US" sz="1100">
                <a:solidFill>
                  <a:schemeClr val="bg1"/>
                </a:solidFill>
              </a:rPr>
              <a:t>～</a:t>
            </a:r>
            <a:r>
              <a:rPr kumimoji="1" lang="en-US" altLang="ja-JP" sz="1100">
                <a:solidFill>
                  <a:schemeClr val="bg1"/>
                </a:solidFill>
              </a:rPr>
              <a:t>104℃</a:t>
            </a:r>
            <a:r>
              <a:rPr kumimoji="1" lang="ja-JP" altLang="en-US" sz="1100">
                <a:solidFill>
                  <a:schemeClr val="bg1"/>
                </a:solidFill>
              </a:rPr>
              <a:t>で推移する</a:t>
            </a:r>
          </a:p>
        </xdr:txBody>
      </xdr:sp>
      <xdr:sp macro="" textlink="">
        <xdr:nvSpPr>
          <xdr:cNvPr id="45" name="テキスト ボックス 44">
            <a:extLst>
              <a:ext uri="{FF2B5EF4-FFF2-40B4-BE49-F238E27FC236}">
                <a16:creationId xmlns:a16="http://schemas.microsoft.com/office/drawing/2014/main" id="{00000000-0008-0000-0000-00002D000000}"/>
              </a:ext>
            </a:extLst>
          </xdr:cNvPr>
          <xdr:cNvSpPr txBox="1"/>
        </xdr:nvSpPr>
        <xdr:spPr>
          <a:xfrm>
            <a:off x="11984107" y="6513443"/>
            <a:ext cx="748923"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熟成開始</a:t>
            </a:r>
          </a:p>
        </xdr:txBody>
      </xdr:sp>
    </xdr:grpSp>
    <xdr:clientData/>
  </xdr:twoCellAnchor>
  <mc:AlternateContent xmlns:mc="http://schemas.openxmlformats.org/markup-compatibility/2006">
    <mc:Choice xmlns:a14="http://schemas.microsoft.com/office/drawing/2010/main" Requires="a14">
      <xdr:twoCellAnchor editAs="absolute">
        <xdr:from>
          <xdr:col>11</xdr:col>
          <xdr:colOff>85725</xdr:colOff>
          <xdr:row>3</xdr:row>
          <xdr:rowOff>266700</xdr:rowOff>
        </xdr:from>
        <xdr:to>
          <xdr:col>11</xdr:col>
          <xdr:colOff>619125</xdr:colOff>
          <xdr:row>5</xdr:row>
          <xdr:rowOff>295275</xdr:rowOff>
        </xdr:to>
        <xdr:sp macro="" textlink="">
          <xdr:nvSpPr>
            <xdr:cNvPr id="1025" name="inei1_中島 志朗" hidden="1">
              <a:extLst>
                <a:ext uri="{63B3BB69-23CF-44E3-9099-C40C66FF867C}">
                  <a14:compatExt spid="_x0000_s1025"/>
                </a:ext>
                <a:ext uri="{FF2B5EF4-FFF2-40B4-BE49-F238E27FC236}">
                  <a16:creationId xmlns:a16="http://schemas.microsoft.com/office/drawing/2014/main" id="{00000000-0008-0000-0000-000001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16</xdr:col>
      <xdr:colOff>914400</xdr:colOff>
      <xdr:row>13</xdr:row>
      <xdr:rowOff>152400</xdr:rowOff>
    </xdr:from>
    <xdr:to>
      <xdr:col>29</xdr:col>
      <xdr:colOff>76200</xdr:colOff>
      <xdr:row>13</xdr:row>
      <xdr:rowOff>152400</xdr:rowOff>
    </xdr:to>
    <xdr:cxnSp macro="">
      <xdr:nvCxnSpPr>
        <xdr:cNvPr id="39" name="直線コネクタ 38">
          <a:extLst>
            <a:ext uri="{FF2B5EF4-FFF2-40B4-BE49-F238E27FC236}">
              <a16:creationId xmlns:a16="http://schemas.microsoft.com/office/drawing/2014/main" id="{00000000-0008-0000-0000-000027000000}"/>
            </a:ext>
          </a:extLst>
        </xdr:cNvPr>
        <xdr:cNvCxnSpPr/>
      </xdr:nvCxnSpPr>
      <xdr:spPr>
        <a:xfrm>
          <a:off x="12944475" y="3533775"/>
          <a:ext cx="6657975"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885825</xdr:colOff>
      <xdr:row>15</xdr:row>
      <xdr:rowOff>133350</xdr:rowOff>
    </xdr:from>
    <xdr:to>
      <xdr:col>29</xdr:col>
      <xdr:colOff>47625</xdr:colOff>
      <xdr:row>15</xdr:row>
      <xdr:rowOff>133350</xdr:rowOff>
    </xdr:to>
    <xdr:cxnSp macro="">
      <xdr:nvCxnSpPr>
        <xdr:cNvPr id="41" name="直線コネクタ 40">
          <a:extLst>
            <a:ext uri="{FF2B5EF4-FFF2-40B4-BE49-F238E27FC236}">
              <a16:creationId xmlns:a16="http://schemas.microsoft.com/office/drawing/2014/main" id="{00000000-0008-0000-0000-000029000000}"/>
            </a:ext>
          </a:extLst>
        </xdr:cNvPr>
        <xdr:cNvCxnSpPr/>
      </xdr:nvCxnSpPr>
      <xdr:spPr>
        <a:xfrm>
          <a:off x="12915900" y="3971925"/>
          <a:ext cx="6657975"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0</xdr:colOff>
      <xdr:row>10</xdr:row>
      <xdr:rowOff>57150</xdr:rowOff>
    </xdr:from>
    <xdr:to>
      <xdr:col>18</xdr:col>
      <xdr:colOff>0</xdr:colOff>
      <xdr:row>25</xdr:row>
      <xdr:rowOff>219075</xdr:rowOff>
    </xdr:to>
    <xdr:cxnSp macro="">
      <xdr:nvCxnSpPr>
        <xdr:cNvPr id="42" name="直線コネクタ 41">
          <a:extLst>
            <a:ext uri="{FF2B5EF4-FFF2-40B4-BE49-F238E27FC236}">
              <a16:creationId xmlns:a16="http://schemas.microsoft.com/office/drawing/2014/main" id="{00000000-0008-0000-0000-00002A000000}"/>
            </a:ext>
          </a:extLst>
        </xdr:cNvPr>
        <xdr:cNvCxnSpPr/>
      </xdr:nvCxnSpPr>
      <xdr:spPr>
        <a:xfrm>
          <a:off x="13611225" y="2752725"/>
          <a:ext cx="0" cy="3590925"/>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absolute">
        <xdr:from>
          <xdr:col>14</xdr:col>
          <xdr:colOff>152400</xdr:colOff>
          <xdr:row>3</xdr:row>
          <xdr:rowOff>295275</xdr:rowOff>
        </xdr:from>
        <xdr:to>
          <xdr:col>14</xdr:col>
          <xdr:colOff>685800</xdr:colOff>
          <xdr:row>6</xdr:row>
          <xdr:rowOff>0</xdr:rowOff>
        </xdr:to>
        <xdr:sp macro="" textlink="">
          <xdr:nvSpPr>
            <xdr:cNvPr id="1026" name="inei2_吉本 晃彦" hidden="1">
              <a:extLst>
                <a:ext uri="{63B3BB69-23CF-44E3-9099-C40C66FF867C}">
                  <a14:compatExt spid="_x0000_s1026"/>
                </a:ext>
                <a:ext uri="{FF2B5EF4-FFF2-40B4-BE49-F238E27FC236}">
                  <a16:creationId xmlns:a16="http://schemas.microsoft.com/office/drawing/2014/main" id="{00000000-0008-0000-0000-000002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16</xdr:col>
          <xdr:colOff>19050</xdr:colOff>
          <xdr:row>30</xdr:row>
          <xdr:rowOff>47625</xdr:rowOff>
        </xdr:from>
        <xdr:to>
          <xdr:col>16</xdr:col>
          <xdr:colOff>552450</xdr:colOff>
          <xdr:row>33</xdr:row>
          <xdr:rowOff>9525</xdr:rowOff>
        </xdr:to>
        <xdr:sp macro="" textlink="">
          <xdr:nvSpPr>
            <xdr:cNvPr id="1028" name="inei3_吉本 晃彦" hidden="1">
              <a:extLst>
                <a:ext uri="{63B3BB69-23CF-44E3-9099-C40C66FF867C}">
                  <a14:compatExt spid="_x0000_s1028"/>
                </a:ext>
                <a:ext uri="{FF2B5EF4-FFF2-40B4-BE49-F238E27FC236}">
                  <a16:creationId xmlns:a16="http://schemas.microsoft.com/office/drawing/2014/main" id="{00000000-0008-0000-0000-000004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14</xdr:col>
          <xdr:colOff>895350</xdr:colOff>
          <xdr:row>31</xdr:row>
          <xdr:rowOff>123825</xdr:rowOff>
        </xdr:from>
        <xdr:to>
          <xdr:col>15</xdr:col>
          <xdr:colOff>504825</xdr:colOff>
          <xdr:row>34</xdr:row>
          <xdr:rowOff>85725</xdr:rowOff>
        </xdr:to>
        <xdr:sp macro="" textlink="">
          <xdr:nvSpPr>
            <xdr:cNvPr id="1029" name="inei4_中島 志朗" hidden="1">
              <a:extLst>
                <a:ext uri="{63B3BB69-23CF-44E3-9099-C40C66FF867C}">
                  <a14:compatExt spid="_x0000_s1029"/>
                </a:ext>
                <a:ext uri="{FF2B5EF4-FFF2-40B4-BE49-F238E27FC236}">
                  <a16:creationId xmlns:a16="http://schemas.microsoft.com/office/drawing/2014/main" id="{00000000-0008-0000-0000-000005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13</xdr:col>
          <xdr:colOff>209550</xdr:colOff>
          <xdr:row>3</xdr:row>
          <xdr:rowOff>295275</xdr:rowOff>
        </xdr:from>
        <xdr:to>
          <xdr:col>13</xdr:col>
          <xdr:colOff>742950</xdr:colOff>
          <xdr:row>5</xdr:row>
          <xdr:rowOff>285750</xdr:rowOff>
        </xdr:to>
        <xdr:sp macro="" textlink="">
          <xdr:nvSpPr>
            <xdr:cNvPr id="1030" name="inei5_東 崇広" hidden="1">
              <a:extLst>
                <a:ext uri="{63B3BB69-23CF-44E3-9099-C40C66FF867C}">
                  <a14:compatExt spid="_x0000_s1030"/>
                </a:ext>
                <a:ext uri="{FF2B5EF4-FFF2-40B4-BE49-F238E27FC236}">
                  <a16:creationId xmlns:a16="http://schemas.microsoft.com/office/drawing/2014/main" id="{00000000-0008-0000-0000-000006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12</xdr:col>
          <xdr:colOff>219075</xdr:colOff>
          <xdr:row>3</xdr:row>
          <xdr:rowOff>295275</xdr:rowOff>
        </xdr:from>
        <xdr:to>
          <xdr:col>12</xdr:col>
          <xdr:colOff>762000</xdr:colOff>
          <xdr:row>6</xdr:row>
          <xdr:rowOff>9525</xdr:rowOff>
        </xdr:to>
        <xdr:sp macro="" textlink="">
          <xdr:nvSpPr>
            <xdr:cNvPr id="1031" name="inei6_小田 明弘" hidden="1">
              <a:extLst>
                <a:ext uri="{63B3BB69-23CF-44E3-9099-C40C66FF867C}">
                  <a14:compatExt spid="_x0000_s1031"/>
                </a:ext>
                <a:ext uri="{FF2B5EF4-FFF2-40B4-BE49-F238E27FC236}">
                  <a16:creationId xmlns:a16="http://schemas.microsoft.com/office/drawing/2014/main" id="{00000000-0008-0000-0000-000007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12</xdr:col>
          <xdr:colOff>495300</xdr:colOff>
          <xdr:row>34</xdr:row>
          <xdr:rowOff>152400</xdr:rowOff>
        </xdr:from>
        <xdr:to>
          <xdr:col>13</xdr:col>
          <xdr:colOff>104775</xdr:colOff>
          <xdr:row>37</xdr:row>
          <xdr:rowOff>114300</xdr:rowOff>
        </xdr:to>
        <xdr:sp macro="" textlink="">
          <xdr:nvSpPr>
            <xdr:cNvPr id="1032" name="inei7_吉本 晃彦" hidden="1">
              <a:extLst>
                <a:ext uri="{63B3BB69-23CF-44E3-9099-C40C66FF867C}">
                  <a14:compatExt spid="_x0000_s1032"/>
                </a:ext>
                <a:ext uri="{FF2B5EF4-FFF2-40B4-BE49-F238E27FC236}">
                  <a16:creationId xmlns:a16="http://schemas.microsoft.com/office/drawing/2014/main" id="{00000000-0008-0000-0000-000008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10</xdr:col>
          <xdr:colOff>600075</xdr:colOff>
          <xdr:row>34</xdr:row>
          <xdr:rowOff>104775</xdr:rowOff>
        </xdr:from>
        <xdr:to>
          <xdr:col>11</xdr:col>
          <xdr:colOff>485775</xdr:colOff>
          <xdr:row>37</xdr:row>
          <xdr:rowOff>66675</xdr:rowOff>
        </xdr:to>
        <xdr:sp macro="" textlink="">
          <xdr:nvSpPr>
            <xdr:cNvPr id="1033" name="inei8_中島 志朗" hidden="1">
              <a:extLst>
                <a:ext uri="{63B3BB69-23CF-44E3-9099-C40C66FF867C}">
                  <a14:compatExt spid="_x0000_s1033"/>
                </a:ext>
                <a:ext uri="{FF2B5EF4-FFF2-40B4-BE49-F238E27FC236}">
                  <a16:creationId xmlns:a16="http://schemas.microsoft.com/office/drawing/2014/main" id="{00000000-0008-0000-0000-000009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10.xml><?xml version="1.0" encoding="utf-8"?>
<xdr:wsDr xmlns:xdr="http://schemas.openxmlformats.org/drawingml/2006/spreadsheetDrawing" xmlns:a="http://schemas.openxmlformats.org/drawingml/2006/main">
  <xdr:twoCellAnchor editAs="oneCell">
    <xdr:from>
      <xdr:col>0</xdr:col>
      <xdr:colOff>0</xdr:colOff>
      <xdr:row>1</xdr:row>
      <xdr:rowOff>190499</xdr:rowOff>
    </xdr:from>
    <xdr:to>
      <xdr:col>13</xdr:col>
      <xdr:colOff>635936</xdr:colOff>
      <xdr:row>42</xdr:row>
      <xdr:rowOff>169604</xdr:rowOff>
    </xdr:to>
    <xdr:pic>
      <xdr:nvPicPr>
        <xdr:cNvPr id="2" name="図 1">
          <a:extLst>
            <a:ext uri="{FF2B5EF4-FFF2-40B4-BE49-F238E27FC236}">
              <a16:creationId xmlns:a16="http://schemas.microsoft.com/office/drawing/2014/main" id="{00000000-0008-0000-0A00-000002000000}"/>
            </a:ext>
          </a:extLst>
        </xdr:cNvPr>
        <xdr:cNvPicPr>
          <a:picLocks noChangeAspect="1"/>
        </xdr:cNvPicPr>
      </xdr:nvPicPr>
      <xdr:blipFill rotWithShape="1">
        <a:blip xmlns:r="http://schemas.openxmlformats.org/officeDocument/2006/relationships" r:embed="rId1"/>
        <a:srcRect l="73845" t="5292" r="8738"/>
        <a:stretch/>
      </xdr:blipFill>
      <xdr:spPr>
        <a:xfrm>
          <a:off x="0" y="428624"/>
          <a:ext cx="9551336" cy="9742230"/>
        </a:xfrm>
        <a:prstGeom prst="rect">
          <a:avLst/>
        </a:prstGeom>
      </xdr:spPr>
    </xdr:pic>
    <xdr:clientData/>
  </xdr:twoCellAnchor>
  <xdr:twoCellAnchor>
    <xdr:from>
      <xdr:col>0</xdr:col>
      <xdr:colOff>381000</xdr:colOff>
      <xdr:row>18</xdr:row>
      <xdr:rowOff>123265</xdr:rowOff>
    </xdr:from>
    <xdr:to>
      <xdr:col>13</xdr:col>
      <xdr:colOff>582706</xdr:colOff>
      <xdr:row>27</xdr:row>
      <xdr:rowOff>190500</xdr:rowOff>
    </xdr:to>
    <xdr:sp macro="" textlink="">
      <xdr:nvSpPr>
        <xdr:cNvPr id="3" name="正方形/長方形 2">
          <a:extLst>
            <a:ext uri="{FF2B5EF4-FFF2-40B4-BE49-F238E27FC236}">
              <a16:creationId xmlns:a16="http://schemas.microsoft.com/office/drawing/2014/main" id="{00000000-0008-0000-0A00-000003000000}"/>
            </a:ext>
          </a:extLst>
        </xdr:cNvPr>
        <xdr:cNvSpPr/>
      </xdr:nvSpPr>
      <xdr:spPr>
        <a:xfrm>
          <a:off x="381000" y="4409515"/>
          <a:ext cx="9117106" cy="2210360"/>
        </a:xfrm>
        <a:prstGeom prst="rect">
          <a:avLst/>
        </a:prstGeom>
        <a:noFill/>
        <a:ln w="3810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14</xdr:col>
      <xdr:colOff>82442</xdr:colOff>
      <xdr:row>0</xdr:row>
      <xdr:rowOff>0</xdr:rowOff>
    </xdr:from>
    <xdr:to>
      <xdr:col>27</xdr:col>
      <xdr:colOff>659643</xdr:colOff>
      <xdr:row>61</xdr:row>
      <xdr:rowOff>64311</xdr:rowOff>
    </xdr:to>
    <xdr:pic>
      <xdr:nvPicPr>
        <xdr:cNvPr id="4" name="図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a:stretch>
          <a:fillRect/>
        </a:stretch>
      </xdr:blipFill>
      <xdr:spPr>
        <a:xfrm>
          <a:off x="9683642" y="0"/>
          <a:ext cx="9492601" cy="14589936"/>
        </a:xfrm>
        <a:prstGeom prst="rect">
          <a:avLst/>
        </a:prstGeom>
      </xdr:spPr>
    </xdr:pic>
    <xdr:clientData/>
  </xdr:twoCellAnchor>
  <xdr:twoCellAnchor>
    <xdr:from>
      <xdr:col>17</xdr:col>
      <xdr:colOff>353786</xdr:colOff>
      <xdr:row>34</xdr:row>
      <xdr:rowOff>204108</xdr:rowOff>
    </xdr:from>
    <xdr:to>
      <xdr:col>19</xdr:col>
      <xdr:colOff>54428</xdr:colOff>
      <xdr:row>34</xdr:row>
      <xdr:rowOff>204108</xdr:rowOff>
    </xdr:to>
    <xdr:cxnSp macro="">
      <xdr:nvCxnSpPr>
        <xdr:cNvPr id="5" name="直線コネクタ 4">
          <a:extLst>
            <a:ext uri="{FF2B5EF4-FFF2-40B4-BE49-F238E27FC236}">
              <a16:creationId xmlns:a16="http://schemas.microsoft.com/office/drawing/2014/main" id="{00000000-0008-0000-0A00-000005000000}"/>
            </a:ext>
          </a:extLst>
        </xdr:cNvPr>
        <xdr:cNvCxnSpPr/>
      </xdr:nvCxnSpPr>
      <xdr:spPr>
        <a:xfrm>
          <a:off x="12012386" y="8300358"/>
          <a:ext cx="1072242" cy="0"/>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582706</xdr:colOff>
      <xdr:row>23</xdr:row>
      <xdr:rowOff>34418</xdr:rowOff>
    </xdr:from>
    <xdr:to>
      <xdr:col>17</xdr:col>
      <xdr:colOff>272143</xdr:colOff>
      <xdr:row>34</xdr:row>
      <xdr:rowOff>54429</xdr:rowOff>
    </xdr:to>
    <xdr:cxnSp macro="">
      <xdr:nvCxnSpPr>
        <xdr:cNvPr id="6" name="直線矢印コネクタ 5">
          <a:extLst>
            <a:ext uri="{FF2B5EF4-FFF2-40B4-BE49-F238E27FC236}">
              <a16:creationId xmlns:a16="http://schemas.microsoft.com/office/drawing/2014/main" id="{00000000-0008-0000-0A00-000006000000}"/>
            </a:ext>
          </a:extLst>
        </xdr:cNvPr>
        <xdr:cNvCxnSpPr>
          <a:stCxn id="3" idx="3"/>
        </xdr:cNvCxnSpPr>
      </xdr:nvCxnSpPr>
      <xdr:spPr>
        <a:xfrm>
          <a:off x="9498106" y="5511293"/>
          <a:ext cx="2432637" cy="263938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84771</xdr:colOff>
      <xdr:row>32</xdr:row>
      <xdr:rowOff>180000</xdr:rowOff>
    </xdr:to>
    <xdr:pic>
      <xdr:nvPicPr>
        <xdr:cNvPr id="2" name="図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0" y="0"/>
          <a:ext cx="7628571" cy="78000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38100</xdr:colOff>
      <xdr:row>12</xdr:row>
      <xdr:rowOff>105627</xdr:rowOff>
    </xdr:from>
    <xdr:to>
      <xdr:col>0</xdr:col>
      <xdr:colOff>38460</xdr:colOff>
      <xdr:row>12</xdr:row>
      <xdr:rowOff>105987</xdr:rowOff>
    </xdr:to>
    <mc:AlternateContent xmlns:mc="http://schemas.openxmlformats.org/markup-compatibility/2006" xmlns:xdr14="http://schemas.microsoft.com/office/excel/2010/spreadsheetDrawing" xmlns:aink="http://schemas.microsoft.com/office/drawing/2016/ink">
      <mc:Choice Requires="xdr14 aink">
        <xdr:contentPart xmlns:r="http://schemas.openxmlformats.org/officeDocument/2006/relationships" r:id="rId1">
          <xdr14:nvContentPartPr>
            <xdr14:cNvPr id="2" name="インク 1">
              <a:extLst>
                <a:ext uri="{FF2B5EF4-FFF2-40B4-BE49-F238E27FC236}">
                  <a16:creationId xmlns:a16="http://schemas.microsoft.com/office/drawing/2014/main" id="{00000000-0008-0000-0C00-000002000000}"/>
                </a:ext>
              </a:extLst>
            </xdr14:cNvPr>
            <xdr14:cNvContentPartPr/>
          </xdr14:nvContentPartPr>
          <xdr14:nvPr macro=""/>
          <xdr14:xfrm>
            <a:off x="38100" y="2725002"/>
            <a:ext cx="360" cy="360"/>
          </xdr14:xfrm>
        </xdr:contentPart>
      </mc:Choice>
      <mc:Fallback xmlns="">
        <xdr:pic>
          <xdr:nvPicPr>
            <xdr:cNvPr id="1039" name="インク 1038">
              <a:extLst>
                <a:ext uri="{FF2B5EF4-FFF2-40B4-BE49-F238E27FC236}">
                  <a16:creationId xmlns:a16="http://schemas.microsoft.com/office/drawing/2014/main" id="{7EAF729B-38A6-4D3C-B528-73034A7ADB02}"/>
                </a:ext>
              </a:extLst>
            </xdr:cNvPr>
            <xdr:cNvPicPr/>
          </xdr:nvPicPr>
          <xdr:blipFill>
            <a:blip xmlns:r="http://schemas.openxmlformats.org/officeDocument/2006/relationships" r:embed="rId30"/>
            <a:stretch>
              <a:fillRect/>
            </a:stretch>
          </xdr:blipFill>
          <xdr:spPr>
            <a:xfrm>
              <a:off x="10787265" y="5182785"/>
              <a:ext cx="9000" cy="54000"/>
            </a:xfrm>
            <a:prstGeom prst="rect">
              <a:avLst/>
            </a:prstGeom>
          </xdr:spPr>
        </xdr:pic>
      </mc:Fallback>
    </mc:AlternateContent>
    <xdr:clientData/>
  </xdr:twoCellAnchor>
  <xdr:twoCellAnchor>
    <xdr:from>
      <xdr:col>0</xdr:col>
      <xdr:colOff>51591</xdr:colOff>
      <xdr:row>1</xdr:row>
      <xdr:rowOff>0</xdr:rowOff>
    </xdr:from>
    <xdr:to>
      <xdr:col>13</xdr:col>
      <xdr:colOff>625576</xdr:colOff>
      <xdr:row>21</xdr:row>
      <xdr:rowOff>84483</xdr:rowOff>
    </xdr:to>
    <xdr:grpSp>
      <xdr:nvGrpSpPr>
        <xdr:cNvPr id="3" name="グループ化 2">
          <a:extLst>
            <a:ext uri="{FF2B5EF4-FFF2-40B4-BE49-F238E27FC236}">
              <a16:creationId xmlns:a16="http://schemas.microsoft.com/office/drawing/2014/main" id="{00000000-0008-0000-0C00-000003000000}"/>
            </a:ext>
          </a:extLst>
        </xdr:cNvPr>
        <xdr:cNvGrpSpPr/>
      </xdr:nvGrpSpPr>
      <xdr:grpSpPr>
        <a:xfrm>
          <a:off x="51591" y="422413"/>
          <a:ext cx="10173528" cy="4888396"/>
          <a:chOff x="11408878" y="2184538"/>
          <a:chExt cx="6193736" cy="4846983"/>
        </a:xfrm>
      </xdr:grpSpPr>
      <xdr:pic>
        <xdr:nvPicPr>
          <xdr:cNvPr id="4" name="図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1408878" y="2184538"/>
            <a:ext cx="6193736" cy="4846983"/>
          </a:xfrm>
          <a:prstGeom prst="rect">
            <a:avLst/>
          </a:prstGeom>
        </xdr:spPr>
      </xdr:pic>
      <xdr:sp macro="" textlink="">
        <xdr:nvSpPr>
          <xdr:cNvPr id="5" name="テキスト ボックス 4">
            <a:extLst>
              <a:ext uri="{FF2B5EF4-FFF2-40B4-BE49-F238E27FC236}">
                <a16:creationId xmlns:a16="http://schemas.microsoft.com/office/drawing/2014/main" id="{00000000-0008-0000-0C00-000005000000}"/>
              </a:ext>
            </a:extLst>
          </xdr:cNvPr>
          <xdr:cNvSpPr txBox="1"/>
        </xdr:nvSpPr>
        <xdr:spPr>
          <a:xfrm>
            <a:off x="11561279" y="2458278"/>
            <a:ext cx="3779881" cy="4785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800" b="1">
                <a:solidFill>
                  <a:srgbClr val="FF0000"/>
                </a:solidFill>
              </a:rPr>
              <a:t>熟成中チャート（</a:t>
            </a:r>
            <a:r>
              <a:rPr kumimoji="1" lang="en-US" altLang="ja-JP" sz="1800" b="1">
                <a:solidFill>
                  <a:srgbClr val="FF0000"/>
                </a:solidFill>
              </a:rPr>
              <a:t>R.No</a:t>
            </a:r>
            <a:r>
              <a:rPr kumimoji="1" lang="ja-JP" altLang="en-US" sz="1800" b="1">
                <a:solidFill>
                  <a:srgbClr val="FF0000"/>
                </a:solidFill>
              </a:rPr>
              <a:t>　</a:t>
            </a:r>
            <a:r>
              <a:rPr kumimoji="1" lang="en-US" altLang="ja-JP" sz="1800" b="1">
                <a:solidFill>
                  <a:srgbClr val="FF0000"/>
                </a:solidFill>
              </a:rPr>
              <a:t>2212902</a:t>
            </a:r>
            <a:r>
              <a:rPr kumimoji="1" lang="ja-JP" altLang="en-US" sz="1800" b="1">
                <a:solidFill>
                  <a:srgbClr val="FF0000"/>
                </a:solidFill>
              </a:rPr>
              <a:t>）</a:t>
            </a:r>
          </a:p>
        </xdr:txBody>
      </xdr:sp>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2">
            <xdr14:nvContentPartPr>
              <xdr14:cNvPr id="6" name="インク 5">
                <a:extLst>
                  <a:ext uri="{FF2B5EF4-FFF2-40B4-BE49-F238E27FC236}">
                    <a16:creationId xmlns:a16="http://schemas.microsoft.com/office/drawing/2014/main" id="{00000000-0008-0000-0C00-000006000000}"/>
                  </a:ext>
                </a:extLst>
              </xdr14:cNvPr>
              <xdr14:cNvContentPartPr/>
            </xdr14:nvContentPartPr>
            <xdr14:nvPr macro=""/>
            <xdr14:xfrm>
              <a:off x="12205870" y="3743632"/>
              <a:ext cx="5169809" cy="1050033"/>
            </xdr14:xfrm>
          </xdr14:contentPart>
        </mc:Choice>
        <mc:Fallback xmlns="">
          <xdr:pic>
            <xdr:nvPicPr>
              <xdr:cNvPr id="4" name="インク 3">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3"/>
              <a:stretch>
                <a:fillRect/>
              </a:stretch>
            </xdr:blipFill>
            <xdr:spPr>
              <a:xfrm>
                <a:off x="12187950" y="3634557"/>
                <a:ext cx="5205290" cy="126782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4">
            <xdr14:nvContentPartPr>
              <xdr14:cNvPr id="7" name="インク 6">
                <a:extLst>
                  <a:ext uri="{FF2B5EF4-FFF2-40B4-BE49-F238E27FC236}">
                    <a16:creationId xmlns:a16="http://schemas.microsoft.com/office/drawing/2014/main" id="{00000000-0008-0000-0C00-000007000000}"/>
                  </a:ext>
                </a:extLst>
              </xdr14:cNvPr>
              <xdr14:cNvContentPartPr/>
            </xdr14:nvContentPartPr>
            <xdr14:nvPr macro=""/>
            <xdr14:xfrm>
              <a:off x="13438443" y="3803752"/>
              <a:ext cx="360" cy="360"/>
            </xdr14:xfrm>
          </xdr14:contentPart>
        </mc:Choice>
        <mc:Fallback xmlns="">
          <xdr:pic>
            <xdr:nvPicPr>
              <xdr:cNvPr id="5" name="インク 4">
                <a:extLst>
                  <a:ext uri="{FF2B5EF4-FFF2-40B4-BE49-F238E27FC236}">
                    <a16:creationId xmlns:a16="http://schemas.microsoft.com/office/drawing/2014/main" id="{C792D9C7-06F1-4820-94F3-E0E5B3C4746B}"/>
                  </a:ext>
                </a:extLst>
              </xdr:cNvPr>
              <xdr:cNvPicPr/>
            </xdr:nvPicPr>
            <xdr:blipFill>
              <a:blip xmlns:r="http://schemas.openxmlformats.org/officeDocument/2006/relationships" r:embed="rId6"/>
              <a:stretch>
                <a:fillRect/>
              </a:stretch>
            </xdr:blipFill>
            <xdr:spPr>
              <a:xfrm>
                <a:off x="13383585" y="36920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5">
            <xdr14:nvContentPartPr>
              <xdr14:cNvPr id="8" name="インク 7">
                <a:extLst>
                  <a:ext uri="{FF2B5EF4-FFF2-40B4-BE49-F238E27FC236}">
                    <a16:creationId xmlns:a16="http://schemas.microsoft.com/office/drawing/2014/main" id="{00000000-0008-0000-0C00-000008000000}"/>
                  </a:ext>
                </a:extLst>
              </xdr14:cNvPr>
              <xdr14:cNvContentPartPr/>
            </xdr14:nvContentPartPr>
            <xdr14:nvPr macro=""/>
            <xdr14:xfrm>
              <a:off x="13619163" y="3696922"/>
              <a:ext cx="360" cy="360"/>
            </xdr14:xfrm>
          </xdr14:contentPart>
        </mc:Choice>
        <mc:Fallback xmlns="">
          <xdr:pic>
            <xdr:nvPicPr>
              <xdr:cNvPr id="6" name="インク 5">
                <a:extLst>
                  <a:ext uri="{FF2B5EF4-FFF2-40B4-BE49-F238E27FC236}">
                    <a16:creationId xmlns:a16="http://schemas.microsoft.com/office/drawing/2014/main" id="{9A98B9A7-57EA-422F-835F-2355F54762C9}"/>
                  </a:ext>
                </a:extLst>
              </xdr:cNvPr>
              <xdr:cNvPicPr/>
            </xdr:nvPicPr>
            <xdr:blipFill>
              <a:blip xmlns:r="http://schemas.openxmlformats.org/officeDocument/2006/relationships" r:embed="rId8"/>
              <a:stretch>
                <a:fillRect/>
              </a:stretch>
            </xdr:blipFill>
            <xdr:spPr>
              <a:xfrm>
                <a:off x="13564305" y="358726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6">
            <xdr14:nvContentPartPr>
              <xdr14:cNvPr id="9" name="インク 8">
                <a:extLst>
                  <a:ext uri="{FF2B5EF4-FFF2-40B4-BE49-F238E27FC236}">
                    <a16:creationId xmlns:a16="http://schemas.microsoft.com/office/drawing/2014/main" id="{00000000-0008-0000-0C00-000009000000}"/>
                  </a:ext>
                </a:extLst>
              </xdr14:cNvPr>
              <xdr14:cNvContentPartPr/>
            </xdr14:nvContentPartPr>
            <xdr14:nvPr macro=""/>
            <xdr14:xfrm>
              <a:off x="12367840" y="4524564"/>
              <a:ext cx="360" cy="360"/>
            </xdr14:xfrm>
          </xdr14:contentPart>
        </mc:Choice>
        <mc:Fallback xmlns="">
          <xdr:pic>
            <xdr:nvPicPr>
              <xdr:cNvPr id="13" name="インク 12">
                <a:extLst>
                  <a:ext uri="{FF2B5EF4-FFF2-40B4-BE49-F238E27FC236}">
                    <a16:creationId xmlns:a16="http://schemas.microsoft.com/office/drawing/2014/main" id="{2522A0EB-0F72-4D3E-80DA-2725B60146A0}"/>
                  </a:ext>
                </a:extLst>
              </xdr:cNvPr>
              <xdr:cNvPicPr/>
            </xdr:nvPicPr>
            <xdr:blipFill>
              <a:blip xmlns:r="http://schemas.openxmlformats.org/officeDocument/2006/relationships" r:embed="rId10"/>
              <a:stretch>
                <a:fillRect/>
              </a:stretch>
            </xdr:blipFill>
            <xdr:spPr>
              <a:xfrm>
                <a:off x="12307185" y="44066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7">
            <xdr14:nvContentPartPr>
              <xdr14:cNvPr id="10" name="インク 9">
                <a:extLst>
                  <a:ext uri="{FF2B5EF4-FFF2-40B4-BE49-F238E27FC236}">
                    <a16:creationId xmlns:a16="http://schemas.microsoft.com/office/drawing/2014/main" id="{00000000-0008-0000-0C00-00000A000000}"/>
                  </a:ext>
                </a:extLst>
              </xdr14:cNvPr>
              <xdr14:cNvContentPartPr/>
            </xdr14:nvContentPartPr>
            <xdr14:nvPr macro=""/>
            <xdr14:xfrm>
              <a:off x="14483144" y="3937312"/>
              <a:ext cx="360" cy="360"/>
            </xdr14:xfrm>
          </xdr14:contentPart>
        </mc:Choice>
        <mc:Fallback xmlns="">
          <xdr:pic>
            <xdr:nvPicPr>
              <xdr:cNvPr id="14" name="インク 13">
                <a:extLst>
                  <a:ext uri="{FF2B5EF4-FFF2-40B4-BE49-F238E27FC236}">
                    <a16:creationId xmlns:a16="http://schemas.microsoft.com/office/drawing/2014/main" id="{C0CE843B-B908-44F4-93E7-112DDD440E60}"/>
                  </a:ext>
                </a:extLst>
              </xdr:cNvPr>
              <xdr:cNvPicPr/>
            </xdr:nvPicPr>
            <xdr:blipFill>
              <a:blip xmlns:r="http://schemas.openxmlformats.org/officeDocument/2006/relationships" r:embed="rId12"/>
              <a:stretch>
                <a:fillRect/>
              </a:stretch>
            </xdr:blipFill>
            <xdr:spPr>
              <a:xfrm>
                <a:off x="14431185" y="382558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8">
            <xdr14:nvContentPartPr>
              <xdr14:cNvPr id="11" name="インク 10">
                <a:extLst>
                  <a:ext uri="{FF2B5EF4-FFF2-40B4-BE49-F238E27FC236}">
                    <a16:creationId xmlns:a16="http://schemas.microsoft.com/office/drawing/2014/main" id="{00000000-0008-0000-0C00-00000B000000}"/>
                  </a:ext>
                </a:extLst>
              </xdr14:cNvPr>
              <xdr14:cNvContentPartPr/>
            </xdr14:nvContentPartPr>
            <xdr14:nvPr macro=""/>
            <xdr14:xfrm>
              <a:off x="12348760" y="4474613"/>
              <a:ext cx="360" cy="360"/>
            </xdr14:xfrm>
          </xdr14:contentPart>
        </mc:Choice>
        <mc:Fallback xmlns="">
          <xdr:pic>
            <xdr:nvPicPr>
              <xdr:cNvPr id="17" name="インク 16">
                <a:extLst>
                  <a:ext uri="{FF2B5EF4-FFF2-40B4-BE49-F238E27FC236}">
                    <a16:creationId xmlns:a16="http://schemas.microsoft.com/office/drawing/2014/main" id="{B05FDF3C-3625-4E70-9D61-C7E8FF910A30}"/>
                  </a:ext>
                </a:extLst>
              </xdr:cNvPr>
              <xdr:cNvPicPr/>
            </xdr:nvPicPr>
            <xdr:blipFill>
              <a:blip xmlns:r="http://schemas.openxmlformats.org/officeDocument/2006/relationships" r:embed="rId14"/>
              <a:stretch>
                <a:fillRect/>
              </a:stretch>
            </xdr:blipFill>
            <xdr:spPr>
              <a:xfrm>
                <a:off x="12288105" y="435874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9">
            <xdr14:nvContentPartPr>
              <xdr14:cNvPr id="12" name="インク 11">
                <a:extLst>
                  <a:ext uri="{FF2B5EF4-FFF2-40B4-BE49-F238E27FC236}">
                    <a16:creationId xmlns:a16="http://schemas.microsoft.com/office/drawing/2014/main" id="{00000000-0008-0000-0C00-00000C000000}"/>
                  </a:ext>
                </a:extLst>
              </xdr14:cNvPr>
              <xdr14:cNvContentPartPr/>
            </xdr14:nvContentPartPr>
            <xdr14:nvPr macro=""/>
            <xdr14:xfrm>
              <a:off x="12558280" y="4053503"/>
              <a:ext cx="76680" cy="38520"/>
            </xdr14:xfrm>
          </xdr14:contentPart>
        </mc:Choice>
        <mc:Fallback xmlns="">
          <xdr:pic>
            <xdr:nvPicPr>
              <xdr:cNvPr id="24" name="インク 23">
                <a:extLst>
                  <a:ext uri="{FF2B5EF4-FFF2-40B4-BE49-F238E27FC236}">
                    <a16:creationId xmlns:a16="http://schemas.microsoft.com/office/drawing/2014/main" id="{34258E4B-8339-4B2E-A6EF-B70C3619BF73}"/>
                  </a:ext>
                </a:extLst>
              </xdr:cNvPr>
              <xdr:cNvPicPr/>
            </xdr:nvPicPr>
            <xdr:blipFill>
              <a:blip xmlns:r="http://schemas.openxmlformats.org/officeDocument/2006/relationships" r:embed="rId16"/>
              <a:stretch>
                <a:fillRect/>
              </a:stretch>
            </xdr:blipFill>
            <xdr:spPr>
              <a:xfrm>
                <a:off x="12497625" y="3939705"/>
                <a:ext cx="112320" cy="25416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0">
            <xdr14:nvContentPartPr>
              <xdr14:cNvPr id="13" name="インク 12">
                <a:extLst>
                  <a:ext uri="{FF2B5EF4-FFF2-40B4-BE49-F238E27FC236}">
                    <a16:creationId xmlns:a16="http://schemas.microsoft.com/office/drawing/2014/main" id="{00000000-0008-0000-0C00-00000D000000}"/>
                  </a:ext>
                </a:extLst>
              </xdr14:cNvPr>
              <xdr14:cNvContentPartPr/>
            </xdr14:nvContentPartPr>
            <xdr14:nvPr macro=""/>
            <xdr14:xfrm>
              <a:off x="13609803" y="3813472"/>
              <a:ext cx="360" cy="360"/>
            </xdr14:xfrm>
          </xdr14:contentPart>
        </mc:Choice>
        <mc:Fallback xmlns="">
          <xdr:pic>
            <xdr:nvPicPr>
              <xdr:cNvPr id="25" name="インク 24">
                <a:extLst>
                  <a:ext uri="{FF2B5EF4-FFF2-40B4-BE49-F238E27FC236}">
                    <a16:creationId xmlns:a16="http://schemas.microsoft.com/office/drawing/2014/main" id="{BEEDA29E-A590-40D6-843A-C6E718A807C7}"/>
                  </a:ext>
                </a:extLst>
              </xdr:cNvPr>
              <xdr:cNvPicPr/>
            </xdr:nvPicPr>
            <xdr:blipFill>
              <a:blip xmlns:r="http://schemas.openxmlformats.org/officeDocument/2006/relationships" r:embed="rId18"/>
              <a:stretch>
                <a:fillRect/>
              </a:stretch>
            </xdr:blipFill>
            <xdr:spPr>
              <a:xfrm>
                <a:off x="13554945" y="370174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1">
            <xdr14:nvContentPartPr>
              <xdr14:cNvPr id="14" name="インク 13">
                <a:extLst>
                  <a:ext uri="{FF2B5EF4-FFF2-40B4-BE49-F238E27FC236}">
                    <a16:creationId xmlns:a16="http://schemas.microsoft.com/office/drawing/2014/main" id="{00000000-0008-0000-0C00-00000E000000}"/>
                  </a:ext>
                </a:extLst>
              </xdr14:cNvPr>
              <xdr14:cNvContentPartPr/>
            </xdr14:nvContentPartPr>
            <xdr14:nvPr macro=""/>
            <xdr14:xfrm>
              <a:off x="15420186" y="3880072"/>
              <a:ext cx="78840" cy="114840"/>
            </xdr14:xfrm>
          </xdr14:contentPart>
        </mc:Choice>
        <mc:Fallback xmlns="">
          <xdr:pic>
            <xdr:nvPicPr>
              <xdr:cNvPr id="1024" name="インク 1023">
                <a:extLst>
                  <a:ext uri="{FF2B5EF4-FFF2-40B4-BE49-F238E27FC236}">
                    <a16:creationId xmlns:a16="http://schemas.microsoft.com/office/drawing/2014/main" id="{889B722D-51A6-4678-B1F2-9E7A63DAA0FC}"/>
                  </a:ext>
                </a:extLst>
              </xdr:cNvPr>
              <xdr:cNvPicPr/>
            </xdr:nvPicPr>
            <xdr:blipFill>
              <a:blip xmlns:r="http://schemas.openxmlformats.org/officeDocument/2006/relationships" r:embed="rId20"/>
              <a:stretch>
                <a:fillRect/>
              </a:stretch>
            </xdr:blipFill>
            <xdr:spPr>
              <a:xfrm>
                <a:off x="15374025" y="3768345"/>
                <a:ext cx="114480" cy="33048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2">
            <xdr14:nvContentPartPr>
              <xdr14:cNvPr id="15" name="インク 14">
                <a:extLst>
                  <a:ext uri="{FF2B5EF4-FFF2-40B4-BE49-F238E27FC236}">
                    <a16:creationId xmlns:a16="http://schemas.microsoft.com/office/drawing/2014/main" id="{00000000-0008-0000-0C00-00000F000000}"/>
                  </a:ext>
                </a:extLst>
              </xdr14:cNvPr>
              <xdr14:cNvContentPartPr/>
            </xdr14:nvContentPartPr>
            <xdr14:nvPr macro=""/>
            <xdr14:xfrm>
              <a:off x="14349944" y="3860992"/>
              <a:ext cx="238320" cy="19440"/>
            </xdr14:xfrm>
          </xdr14:contentPart>
        </mc:Choice>
        <mc:Fallback xmlns="">
          <xdr:pic>
            <xdr:nvPicPr>
              <xdr:cNvPr id="1027" name="インク 1026">
                <a:extLst>
                  <a:ext uri="{FF2B5EF4-FFF2-40B4-BE49-F238E27FC236}">
                    <a16:creationId xmlns:a16="http://schemas.microsoft.com/office/drawing/2014/main" id="{29650278-29C9-44A4-B740-AC96582F0070}"/>
                  </a:ext>
                </a:extLst>
              </xdr:cNvPr>
              <xdr:cNvPicPr/>
            </xdr:nvPicPr>
            <xdr:blipFill>
              <a:blip xmlns:r="http://schemas.openxmlformats.org/officeDocument/2006/relationships" r:embed="rId22"/>
              <a:stretch>
                <a:fillRect/>
              </a:stretch>
            </xdr:blipFill>
            <xdr:spPr>
              <a:xfrm>
                <a:off x="14297985" y="3749265"/>
                <a:ext cx="273960" cy="23508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3">
            <xdr14:nvContentPartPr>
              <xdr14:cNvPr id="16" name="インク 15">
                <a:extLst>
                  <a:ext uri="{FF2B5EF4-FFF2-40B4-BE49-F238E27FC236}">
                    <a16:creationId xmlns:a16="http://schemas.microsoft.com/office/drawing/2014/main" id="{00000000-0008-0000-0C00-000010000000}"/>
                  </a:ext>
                </a:extLst>
              </xdr14:cNvPr>
              <xdr14:cNvContentPartPr/>
            </xdr14:nvContentPartPr>
            <xdr14:nvPr macro=""/>
            <xdr14:xfrm>
              <a:off x="16598447" y="3937312"/>
              <a:ext cx="16541" cy="22320"/>
            </xdr14:xfrm>
          </xdr14:contentPart>
        </mc:Choice>
        <mc:Fallback xmlns="">
          <xdr:pic>
            <xdr:nvPicPr>
              <xdr:cNvPr id="1028" name="インク 1027">
                <a:extLst>
                  <a:ext uri="{FF2B5EF4-FFF2-40B4-BE49-F238E27FC236}">
                    <a16:creationId xmlns:a16="http://schemas.microsoft.com/office/drawing/2014/main" id="{486D338E-2B35-4568-A325-601D35B14004}"/>
                  </a:ext>
                </a:extLst>
              </xdr:cNvPr>
              <xdr:cNvPicPr/>
            </xdr:nvPicPr>
            <xdr:blipFill>
              <a:blip xmlns:r="http://schemas.openxmlformats.org/officeDocument/2006/relationships" r:embed="rId24"/>
              <a:stretch>
                <a:fillRect/>
              </a:stretch>
            </xdr:blipFill>
            <xdr:spPr>
              <a:xfrm>
                <a:off x="16555185" y="3825585"/>
                <a:ext cx="55080" cy="23796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4">
            <xdr14:nvContentPartPr>
              <xdr14:cNvPr id="17" name="インク 16">
                <a:extLst>
                  <a:ext uri="{FF2B5EF4-FFF2-40B4-BE49-F238E27FC236}">
                    <a16:creationId xmlns:a16="http://schemas.microsoft.com/office/drawing/2014/main" id="{00000000-0008-0000-0C00-000011000000}"/>
                  </a:ext>
                </a:extLst>
              </xdr14:cNvPr>
              <xdr14:cNvContentPartPr/>
            </xdr14:nvContentPartPr>
            <xdr14:nvPr macro=""/>
            <xdr14:xfrm>
              <a:off x="16833868" y="4034423"/>
              <a:ext cx="360" cy="360"/>
            </xdr14:xfrm>
          </xdr14:contentPart>
        </mc:Choice>
        <mc:Fallback xmlns="">
          <xdr:pic>
            <xdr:nvPicPr>
              <xdr:cNvPr id="1030" name="インク 1029">
                <a:extLst>
                  <a:ext uri="{FF2B5EF4-FFF2-40B4-BE49-F238E27FC236}">
                    <a16:creationId xmlns:a16="http://schemas.microsoft.com/office/drawing/2014/main" id="{A1713151-FF99-4250-A15A-3A3063FFD0E7}"/>
                  </a:ext>
                </a:extLst>
              </xdr:cNvPr>
              <xdr:cNvPicPr/>
            </xdr:nvPicPr>
            <xdr:blipFill>
              <a:blip xmlns:r="http://schemas.openxmlformats.org/officeDocument/2006/relationships" r:embed="rId26"/>
              <a:stretch>
                <a:fillRect/>
              </a:stretch>
            </xdr:blipFill>
            <xdr:spPr>
              <a:xfrm>
                <a:off x="16793505" y="39206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5">
            <xdr14:nvContentPartPr>
              <xdr14:cNvPr id="18" name="インク 17">
                <a:extLst>
                  <a:ext uri="{FF2B5EF4-FFF2-40B4-BE49-F238E27FC236}">
                    <a16:creationId xmlns:a16="http://schemas.microsoft.com/office/drawing/2014/main" id="{00000000-0008-0000-0C00-000012000000}"/>
                  </a:ext>
                </a:extLst>
              </xdr14:cNvPr>
              <xdr14:cNvContentPartPr/>
            </xdr14:nvContentPartPr>
            <xdr14:nvPr macro=""/>
            <xdr14:xfrm>
              <a:off x="17271988" y="3832552"/>
              <a:ext cx="6821" cy="19440"/>
            </xdr14:xfrm>
          </xdr14:contentPart>
        </mc:Choice>
        <mc:Fallback xmlns="">
          <xdr:pic>
            <xdr:nvPicPr>
              <xdr:cNvPr id="1038" name="インク 1037">
                <a:extLst>
                  <a:ext uri="{FF2B5EF4-FFF2-40B4-BE49-F238E27FC236}">
                    <a16:creationId xmlns:a16="http://schemas.microsoft.com/office/drawing/2014/main" id="{DD3A2F98-20D9-4AA8-A653-69CA216AE541}"/>
                  </a:ext>
                </a:extLst>
              </xdr:cNvPr>
              <xdr:cNvPicPr/>
            </xdr:nvPicPr>
            <xdr:blipFill>
              <a:blip xmlns:r="http://schemas.openxmlformats.org/officeDocument/2006/relationships" r:embed="rId28"/>
              <a:stretch>
                <a:fillRect/>
              </a:stretch>
            </xdr:blipFill>
            <xdr:spPr>
              <a:xfrm>
                <a:off x="17231625" y="3720825"/>
                <a:ext cx="45360" cy="235080"/>
              </a:xfrm>
              <a:prstGeom prst="rect">
                <a:avLst/>
              </a:prstGeom>
            </xdr:spPr>
          </xdr:pic>
        </mc:Fallback>
      </mc:AlternateContent>
      <xdr:sp macro="" textlink="">
        <xdr:nvSpPr>
          <xdr:cNvPr id="19" name="テキスト ボックス 18">
            <a:extLst>
              <a:ext uri="{FF2B5EF4-FFF2-40B4-BE49-F238E27FC236}">
                <a16:creationId xmlns:a16="http://schemas.microsoft.com/office/drawing/2014/main" id="{00000000-0008-0000-0C00-000013000000}"/>
              </a:ext>
            </a:extLst>
          </xdr:cNvPr>
          <xdr:cNvSpPr txBox="1"/>
        </xdr:nvSpPr>
        <xdr:spPr>
          <a:xfrm>
            <a:off x="12993757" y="4341743"/>
            <a:ext cx="889987"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今回の内温</a:t>
            </a:r>
          </a:p>
        </xdr:txBody>
      </xdr:sp>
      <xdr:cxnSp macro="">
        <xdr:nvCxnSpPr>
          <xdr:cNvPr id="20" name="直線矢印コネクタ 19">
            <a:extLst>
              <a:ext uri="{FF2B5EF4-FFF2-40B4-BE49-F238E27FC236}">
                <a16:creationId xmlns:a16="http://schemas.microsoft.com/office/drawing/2014/main" id="{00000000-0008-0000-0C00-000014000000}"/>
              </a:ext>
            </a:extLst>
          </xdr:cNvPr>
          <xdr:cNvCxnSpPr/>
        </xdr:nvCxnSpPr>
        <xdr:spPr>
          <a:xfrm flipV="1">
            <a:off x="13308082" y="4013752"/>
            <a:ext cx="397151" cy="35656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1" name="テキスト ボックス 20">
            <a:extLst>
              <a:ext uri="{FF2B5EF4-FFF2-40B4-BE49-F238E27FC236}">
                <a16:creationId xmlns:a16="http://schemas.microsoft.com/office/drawing/2014/main" id="{00000000-0008-0000-0C00-000015000000}"/>
              </a:ext>
            </a:extLst>
          </xdr:cNvPr>
          <xdr:cNvSpPr txBox="1"/>
        </xdr:nvSpPr>
        <xdr:spPr>
          <a:xfrm>
            <a:off x="13895733" y="3314286"/>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通常の内温</a:t>
            </a:r>
          </a:p>
        </xdr:txBody>
      </xdr:sp>
      <xdr:cxnSp macro="">
        <xdr:nvCxnSpPr>
          <xdr:cNvPr id="22" name="直線矢印コネクタ 21">
            <a:extLst>
              <a:ext uri="{FF2B5EF4-FFF2-40B4-BE49-F238E27FC236}">
                <a16:creationId xmlns:a16="http://schemas.microsoft.com/office/drawing/2014/main" id="{00000000-0008-0000-0C00-000016000000}"/>
              </a:ext>
            </a:extLst>
          </xdr:cNvPr>
          <xdr:cNvCxnSpPr/>
        </xdr:nvCxnSpPr>
        <xdr:spPr>
          <a:xfrm flipH="1">
            <a:off x="13997609" y="3504786"/>
            <a:ext cx="142875" cy="34704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3" name="テキスト ボックス 22">
            <a:extLst>
              <a:ext uri="{FF2B5EF4-FFF2-40B4-BE49-F238E27FC236}">
                <a16:creationId xmlns:a16="http://schemas.microsoft.com/office/drawing/2014/main" id="{00000000-0008-0000-0C00-000017000000}"/>
              </a:ext>
            </a:extLst>
          </xdr:cNvPr>
          <xdr:cNvSpPr txBox="1"/>
        </xdr:nvSpPr>
        <xdr:spPr>
          <a:xfrm>
            <a:off x="12277310" y="5175388"/>
            <a:ext cx="1736373" cy="564514"/>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今回のジャッケト内温</a:t>
            </a:r>
            <a:endParaRPr kumimoji="1" lang="en-US" altLang="ja-JP" sz="1100">
              <a:solidFill>
                <a:srgbClr val="FF0000"/>
              </a:solidFill>
            </a:endParaRPr>
          </a:p>
          <a:p>
            <a:r>
              <a:rPr kumimoji="1" lang="ja-JP" altLang="en-US" sz="1100">
                <a:solidFill>
                  <a:srgbClr val="FF0000"/>
                </a:solidFill>
              </a:rPr>
              <a:t>一度も昇温がされてない</a:t>
            </a:r>
          </a:p>
        </xdr:txBody>
      </xdr:sp>
      <xdr:sp macro="" textlink="">
        <xdr:nvSpPr>
          <xdr:cNvPr id="24" name="テキスト ボックス 23">
            <a:extLst>
              <a:ext uri="{FF2B5EF4-FFF2-40B4-BE49-F238E27FC236}">
                <a16:creationId xmlns:a16="http://schemas.microsoft.com/office/drawing/2014/main" id="{00000000-0008-0000-0C00-000018000000}"/>
              </a:ext>
            </a:extLst>
          </xdr:cNvPr>
          <xdr:cNvSpPr txBox="1"/>
        </xdr:nvSpPr>
        <xdr:spPr>
          <a:xfrm>
            <a:off x="13981458" y="4253948"/>
            <a:ext cx="1527662"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100</a:t>
            </a:r>
            <a:r>
              <a:rPr kumimoji="1" lang="ja-JP" altLang="en-US" sz="1100">
                <a:solidFill>
                  <a:schemeClr val="bg1"/>
                </a:solidFill>
              </a:rPr>
              <a:t>℃以下で昇温開始</a:t>
            </a:r>
          </a:p>
        </xdr:txBody>
      </xdr:sp>
      <xdr:cxnSp macro="">
        <xdr:nvCxnSpPr>
          <xdr:cNvPr id="25" name="直線矢印コネクタ 24">
            <a:extLst>
              <a:ext uri="{FF2B5EF4-FFF2-40B4-BE49-F238E27FC236}">
                <a16:creationId xmlns:a16="http://schemas.microsoft.com/office/drawing/2014/main" id="{00000000-0008-0000-0C00-000019000000}"/>
              </a:ext>
            </a:extLst>
          </xdr:cNvPr>
          <xdr:cNvCxnSpPr/>
        </xdr:nvCxnSpPr>
        <xdr:spPr>
          <a:xfrm flipH="1" flipV="1">
            <a:off x="14359559" y="4092023"/>
            <a:ext cx="76200" cy="23067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6" name="テキスト ボックス 25">
            <a:extLst>
              <a:ext uri="{FF2B5EF4-FFF2-40B4-BE49-F238E27FC236}">
                <a16:creationId xmlns:a16="http://schemas.microsoft.com/office/drawing/2014/main" id="{00000000-0008-0000-0C00-00001A000000}"/>
              </a:ext>
            </a:extLst>
          </xdr:cNvPr>
          <xdr:cNvSpPr txBox="1"/>
        </xdr:nvSpPr>
        <xdr:spPr>
          <a:xfrm>
            <a:off x="14502434" y="4034873"/>
            <a:ext cx="110447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101</a:t>
            </a:r>
            <a:r>
              <a:rPr kumimoji="1" lang="ja-JP" altLang="en-US" sz="1100">
                <a:solidFill>
                  <a:schemeClr val="bg1"/>
                </a:solidFill>
              </a:rPr>
              <a:t>℃で蒸気閉</a:t>
            </a:r>
          </a:p>
        </xdr:txBody>
      </xdr:sp>
      <xdr:cxnSp macro="">
        <xdr:nvCxnSpPr>
          <xdr:cNvPr id="27" name="直線矢印コネクタ 26">
            <a:extLst>
              <a:ext uri="{FF2B5EF4-FFF2-40B4-BE49-F238E27FC236}">
                <a16:creationId xmlns:a16="http://schemas.microsoft.com/office/drawing/2014/main" id="{00000000-0008-0000-0C00-00001B000000}"/>
              </a:ext>
            </a:extLst>
          </xdr:cNvPr>
          <xdr:cNvCxnSpPr/>
        </xdr:nvCxnSpPr>
        <xdr:spPr>
          <a:xfrm flipH="1" flipV="1">
            <a:off x="14540534" y="4013752"/>
            <a:ext cx="178076" cy="14494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8" name="テキスト ボックス 27">
            <a:extLst>
              <a:ext uri="{FF2B5EF4-FFF2-40B4-BE49-F238E27FC236}">
                <a16:creationId xmlns:a16="http://schemas.microsoft.com/office/drawing/2014/main" id="{00000000-0008-0000-0C00-00001C000000}"/>
              </a:ext>
            </a:extLst>
          </xdr:cNvPr>
          <xdr:cNvSpPr txBox="1"/>
        </xdr:nvSpPr>
        <xdr:spPr>
          <a:xfrm>
            <a:off x="14359559" y="3554482"/>
            <a:ext cx="1031051"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余熱で上がる</a:t>
            </a:r>
          </a:p>
        </xdr:txBody>
      </xdr:sp>
      <xdr:sp macro="" textlink="">
        <xdr:nvSpPr>
          <xdr:cNvPr id="29" name="テキスト ボックス 28">
            <a:extLst>
              <a:ext uri="{FF2B5EF4-FFF2-40B4-BE49-F238E27FC236}">
                <a16:creationId xmlns:a16="http://schemas.microsoft.com/office/drawing/2014/main" id="{00000000-0008-0000-0C00-00001D000000}"/>
              </a:ext>
            </a:extLst>
          </xdr:cNvPr>
          <xdr:cNvSpPr txBox="1"/>
        </xdr:nvSpPr>
        <xdr:spPr>
          <a:xfrm>
            <a:off x="13657608" y="5946913"/>
            <a:ext cx="3147015"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今回の内温は上がったり下がったりを繰り返す</a:t>
            </a:r>
          </a:p>
        </xdr:txBody>
      </xdr:sp>
      <xdr:cxnSp macro="">
        <xdr:nvCxnSpPr>
          <xdr:cNvPr id="30" name="直線矢印コネクタ 29">
            <a:extLst>
              <a:ext uri="{FF2B5EF4-FFF2-40B4-BE49-F238E27FC236}">
                <a16:creationId xmlns:a16="http://schemas.microsoft.com/office/drawing/2014/main" id="{00000000-0008-0000-0C00-00001E000000}"/>
              </a:ext>
            </a:extLst>
          </xdr:cNvPr>
          <xdr:cNvCxnSpPr/>
        </xdr:nvCxnSpPr>
        <xdr:spPr>
          <a:xfrm flipV="1">
            <a:off x="15582486" y="4111073"/>
            <a:ext cx="342900" cy="181471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1" name="テキスト ボックス 30">
            <a:extLst>
              <a:ext uri="{FF2B5EF4-FFF2-40B4-BE49-F238E27FC236}">
                <a16:creationId xmlns:a16="http://schemas.microsoft.com/office/drawing/2014/main" id="{00000000-0008-0000-0C00-00001F000000}"/>
              </a:ext>
            </a:extLst>
          </xdr:cNvPr>
          <xdr:cNvSpPr txBox="1"/>
        </xdr:nvSpPr>
        <xdr:spPr>
          <a:xfrm>
            <a:off x="15534861" y="3536260"/>
            <a:ext cx="193316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a:solidFill>
                  <a:schemeClr val="bg1"/>
                </a:solidFill>
              </a:rPr>
              <a:t>98℃</a:t>
            </a:r>
            <a:r>
              <a:rPr kumimoji="1" lang="ja-JP" altLang="en-US" sz="1100">
                <a:solidFill>
                  <a:schemeClr val="bg1"/>
                </a:solidFill>
              </a:rPr>
              <a:t>～</a:t>
            </a:r>
            <a:r>
              <a:rPr kumimoji="1" lang="en-US" altLang="ja-JP" sz="1100">
                <a:solidFill>
                  <a:schemeClr val="bg1"/>
                </a:solidFill>
              </a:rPr>
              <a:t>104℃</a:t>
            </a:r>
            <a:r>
              <a:rPr kumimoji="1" lang="ja-JP" altLang="en-US" sz="1100">
                <a:solidFill>
                  <a:schemeClr val="bg1"/>
                </a:solidFill>
              </a:rPr>
              <a:t>で推移する</a:t>
            </a:r>
          </a:p>
        </xdr:txBody>
      </xdr:sp>
      <xdr:sp macro="" textlink="">
        <xdr:nvSpPr>
          <xdr:cNvPr id="32" name="テキスト ボックス 31">
            <a:extLst>
              <a:ext uri="{FF2B5EF4-FFF2-40B4-BE49-F238E27FC236}">
                <a16:creationId xmlns:a16="http://schemas.microsoft.com/office/drawing/2014/main" id="{00000000-0008-0000-0C00-000020000000}"/>
              </a:ext>
            </a:extLst>
          </xdr:cNvPr>
          <xdr:cNvSpPr txBox="1"/>
        </xdr:nvSpPr>
        <xdr:spPr>
          <a:xfrm>
            <a:off x="11984107" y="6513443"/>
            <a:ext cx="748923"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熟成開始</a:t>
            </a:r>
          </a:p>
        </xdr:txBody>
      </xdr:sp>
    </xdr:grpSp>
    <xdr:clientData/>
  </xdr:twoCellAnchor>
  <xdr:twoCellAnchor>
    <xdr:from>
      <xdr:col>0</xdr:col>
      <xdr:colOff>28575</xdr:colOff>
      <xdr:row>7</xdr:row>
      <xdr:rowOff>95250</xdr:rowOff>
    </xdr:from>
    <xdr:to>
      <xdr:col>14</xdr:col>
      <xdr:colOff>381000</xdr:colOff>
      <xdr:row>7</xdr:row>
      <xdr:rowOff>95250</xdr:rowOff>
    </xdr:to>
    <xdr:cxnSp macro="">
      <xdr:nvCxnSpPr>
        <xdr:cNvPr id="33" name="直線コネクタ 32">
          <a:extLst>
            <a:ext uri="{FF2B5EF4-FFF2-40B4-BE49-F238E27FC236}">
              <a16:creationId xmlns:a16="http://schemas.microsoft.com/office/drawing/2014/main" id="{00000000-0008-0000-0C00-000021000000}"/>
            </a:ext>
          </a:extLst>
        </xdr:cNvPr>
        <xdr:cNvCxnSpPr/>
      </xdr:nvCxnSpPr>
      <xdr:spPr>
        <a:xfrm>
          <a:off x="28575" y="1524000"/>
          <a:ext cx="10620375"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9</xdr:row>
      <xdr:rowOff>57150</xdr:rowOff>
    </xdr:from>
    <xdr:to>
      <xdr:col>14</xdr:col>
      <xdr:colOff>352425</xdr:colOff>
      <xdr:row>9</xdr:row>
      <xdr:rowOff>57150</xdr:rowOff>
    </xdr:to>
    <xdr:cxnSp macro="">
      <xdr:nvCxnSpPr>
        <xdr:cNvPr id="34" name="直線コネクタ 33">
          <a:extLst>
            <a:ext uri="{FF2B5EF4-FFF2-40B4-BE49-F238E27FC236}">
              <a16:creationId xmlns:a16="http://schemas.microsoft.com/office/drawing/2014/main" id="{00000000-0008-0000-0C00-000022000000}"/>
            </a:ext>
          </a:extLst>
        </xdr:cNvPr>
        <xdr:cNvCxnSpPr/>
      </xdr:nvCxnSpPr>
      <xdr:spPr>
        <a:xfrm>
          <a:off x="0" y="1962150"/>
          <a:ext cx="10620375"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9525</xdr:colOff>
      <xdr:row>4</xdr:row>
      <xdr:rowOff>28575</xdr:rowOff>
    </xdr:from>
    <xdr:to>
      <xdr:col>1</xdr:col>
      <xdr:colOff>9525</xdr:colOff>
      <xdr:row>19</xdr:row>
      <xdr:rowOff>47625</xdr:rowOff>
    </xdr:to>
    <xdr:cxnSp macro="">
      <xdr:nvCxnSpPr>
        <xdr:cNvPr id="35" name="直線コネクタ 34">
          <a:extLst>
            <a:ext uri="{FF2B5EF4-FFF2-40B4-BE49-F238E27FC236}">
              <a16:creationId xmlns:a16="http://schemas.microsoft.com/office/drawing/2014/main" id="{00000000-0008-0000-0C00-000023000000}"/>
            </a:ext>
          </a:extLst>
        </xdr:cNvPr>
        <xdr:cNvCxnSpPr/>
      </xdr:nvCxnSpPr>
      <xdr:spPr>
        <a:xfrm>
          <a:off x="695325" y="742950"/>
          <a:ext cx="0" cy="3590925"/>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24</xdr:col>
      <xdr:colOff>140800</xdr:colOff>
      <xdr:row>100</xdr:row>
      <xdr:rowOff>197024</xdr:rowOff>
    </xdr:to>
    <xdr:pic>
      <xdr:nvPicPr>
        <xdr:cNvPr id="2" name="図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0" y="0"/>
          <a:ext cx="16600000" cy="24009524"/>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350409</xdr:colOff>
      <xdr:row>101</xdr:row>
      <xdr:rowOff>111280</xdr:rowOff>
    </xdr:to>
    <xdr:pic>
      <xdr:nvPicPr>
        <xdr:cNvPr id="2" name="図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0" y="0"/>
          <a:ext cx="16123809" cy="2416190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178809</xdr:colOff>
      <xdr:row>36</xdr:row>
      <xdr:rowOff>122738</xdr:rowOff>
    </xdr:to>
    <xdr:pic>
      <xdr:nvPicPr>
        <xdr:cNvPr id="2" name="図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0" y="0"/>
          <a:ext cx="17323809" cy="8695238"/>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0</xdr:col>
      <xdr:colOff>438150</xdr:colOff>
      <xdr:row>6</xdr:row>
      <xdr:rowOff>95250</xdr:rowOff>
    </xdr:from>
    <xdr:to>
      <xdr:col>2</xdr:col>
      <xdr:colOff>133350</xdr:colOff>
      <xdr:row>8</xdr:row>
      <xdr:rowOff>85725</xdr:rowOff>
    </xdr:to>
    <xdr:sp macro="" textlink="">
      <xdr:nvSpPr>
        <xdr:cNvPr id="2" name="Oval 1">
          <a:extLst>
            <a:ext uri="{FF2B5EF4-FFF2-40B4-BE49-F238E27FC236}">
              <a16:creationId xmlns:a16="http://schemas.microsoft.com/office/drawing/2014/main" id="{00000000-0008-0000-1000-000002000000}"/>
            </a:ext>
          </a:extLst>
        </xdr:cNvPr>
        <xdr:cNvSpPr>
          <a:spLocks noChangeArrowheads="1"/>
        </xdr:cNvSpPr>
      </xdr:nvSpPr>
      <xdr:spPr bwMode="auto">
        <a:xfrm>
          <a:off x="438150" y="1238250"/>
          <a:ext cx="876300" cy="3714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3</xdr:col>
      <xdr:colOff>438150</xdr:colOff>
      <xdr:row>6</xdr:row>
      <xdr:rowOff>95250</xdr:rowOff>
    </xdr:from>
    <xdr:to>
      <xdr:col>5</xdr:col>
      <xdr:colOff>133350</xdr:colOff>
      <xdr:row>8</xdr:row>
      <xdr:rowOff>85725</xdr:rowOff>
    </xdr:to>
    <xdr:sp macro="" textlink="">
      <xdr:nvSpPr>
        <xdr:cNvPr id="3" name="Oval 2">
          <a:extLst>
            <a:ext uri="{FF2B5EF4-FFF2-40B4-BE49-F238E27FC236}">
              <a16:creationId xmlns:a16="http://schemas.microsoft.com/office/drawing/2014/main" id="{00000000-0008-0000-1000-000003000000}"/>
            </a:ext>
          </a:extLst>
        </xdr:cNvPr>
        <xdr:cNvSpPr>
          <a:spLocks noChangeArrowheads="1"/>
        </xdr:cNvSpPr>
      </xdr:nvSpPr>
      <xdr:spPr bwMode="auto">
        <a:xfrm>
          <a:off x="2209800" y="1238250"/>
          <a:ext cx="876300" cy="3714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5</xdr:col>
      <xdr:colOff>133350</xdr:colOff>
      <xdr:row>7</xdr:row>
      <xdr:rowOff>95250</xdr:rowOff>
    </xdr:from>
    <xdr:to>
      <xdr:col>7</xdr:col>
      <xdr:colOff>428625</xdr:colOff>
      <xdr:row>7</xdr:row>
      <xdr:rowOff>95250</xdr:rowOff>
    </xdr:to>
    <xdr:sp macro="" textlink="">
      <xdr:nvSpPr>
        <xdr:cNvPr id="4" name="Line 3">
          <a:extLst>
            <a:ext uri="{FF2B5EF4-FFF2-40B4-BE49-F238E27FC236}">
              <a16:creationId xmlns:a16="http://schemas.microsoft.com/office/drawing/2014/main" id="{00000000-0008-0000-1000-000004000000}"/>
            </a:ext>
          </a:extLst>
        </xdr:cNvPr>
        <xdr:cNvSpPr>
          <a:spLocks noChangeShapeType="1"/>
        </xdr:cNvSpPr>
      </xdr:nvSpPr>
      <xdr:spPr bwMode="auto">
        <a:xfrm>
          <a:off x="3086100" y="1428750"/>
          <a:ext cx="147637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7</xdr:col>
      <xdr:colOff>438150</xdr:colOff>
      <xdr:row>6</xdr:row>
      <xdr:rowOff>95250</xdr:rowOff>
    </xdr:from>
    <xdr:to>
      <xdr:col>9</xdr:col>
      <xdr:colOff>133350</xdr:colOff>
      <xdr:row>8</xdr:row>
      <xdr:rowOff>85725</xdr:rowOff>
    </xdr:to>
    <xdr:sp macro="" textlink="">
      <xdr:nvSpPr>
        <xdr:cNvPr id="5" name="Oval 4">
          <a:extLst>
            <a:ext uri="{FF2B5EF4-FFF2-40B4-BE49-F238E27FC236}">
              <a16:creationId xmlns:a16="http://schemas.microsoft.com/office/drawing/2014/main" id="{00000000-0008-0000-1000-000005000000}"/>
            </a:ext>
          </a:extLst>
        </xdr:cNvPr>
        <xdr:cNvSpPr>
          <a:spLocks noChangeArrowheads="1"/>
        </xdr:cNvSpPr>
      </xdr:nvSpPr>
      <xdr:spPr bwMode="auto">
        <a:xfrm>
          <a:off x="4572000" y="1238250"/>
          <a:ext cx="876300" cy="371475"/>
        </a:xfrm>
        <a:prstGeom prst="ellipse">
          <a:avLst/>
        </a:prstGeom>
        <a:solidFill>
          <a:schemeClr val="accent4">
            <a:lumMod val="20000"/>
            <a:lumOff val="80000"/>
            <a:alpha val="40000"/>
          </a:schemeClr>
        </a:solidFill>
        <a:ln w="9525">
          <a:solidFill>
            <a:srgbClr val="FF0000"/>
          </a:solidFill>
          <a:round/>
          <a:headEnd/>
          <a:tailEnd/>
        </a:ln>
      </xdr:spPr>
    </xdr:sp>
    <xdr:clientData/>
  </xdr:twoCellAnchor>
  <xdr:twoCellAnchor>
    <xdr:from>
      <xdr:col>9</xdr:col>
      <xdr:colOff>133350</xdr:colOff>
      <xdr:row>7</xdr:row>
      <xdr:rowOff>95250</xdr:rowOff>
    </xdr:from>
    <xdr:to>
      <xdr:col>10</xdr:col>
      <xdr:colOff>428625</xdr:colOff>
      <xdr:row>7</xdr:row>
      <xdr:rowOff>95250</xdr:rowOff>
    </xdr:to>
    <xdr:sp macro="" textlink="">
      <xdr:nvSpPr>
        <xdr:cNvPr id="6" name="Line 5">
          <a:extLst>
            <a:ext uri="{FF2B5EF4-FFF2-40B4-BE49-F238E27FC236}">
              <a16:creationId xmlns:a16="http://schemas.microsoft.com/office/drawing/2014/main" id="{00000000-0008-0000-1000-000006000000}"/>
            </a:ext>
          </a:extLst>
        </xdr:cNvPr>
        <xdr:cNvSpPr>
          <a:spLocks noChangeShapeType="1"/>
        </xdr:cNvSpPr>
      </xdr:nvSpPr>
      <xdr:spPr bwMode="auto">
        <a:xfrm>
          <a:off x="5448300" y="1428750"/>
          <a:ext cx="88582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10</xdr:col>
      <xdr:colOff>438150</xdr:colOff>
      <xdr:row>6</xdr:row>
      <xdr:rowOff>95250</xdr:rowOff>
    </xdr:from>
    <xdr:to>
      <xdr:col>12</xdr:col>
      <xdr:colOff>133350</xdr:colOff>
      <xdr:row>8</xdr:row>
      <xdr:rowOff>85725</xdr:rowOff>
    </xdr:to>
    <xdr:sp macro="" textlink="">
      <xdr:nvSpPr>
        <xdr:cNvPr id="7" name="Oval 6">
          <a:extLst>
            <a:ext uri="{FF2B5EF4-FFF2-40B4-BE49-F238E27FC236}">
              <a16:creationId xmlns:a16="http://schemas.microsoft.com/office/drawing/2014/main" id="{00000000-0008-0000-1000-000007000000}"/>
            </a:ext>
          </a:extLst>
        </xdr:cNvPr>
        <xdr:cNvSpPr>
          <a:spLocks noChangeArrowheads="1"/>
        </xdr:cNvSpPr>
      </xdr:nvSpPr>
      <xdr:spPr bwMode="auto">
        <a:xfrm>
          <a:off x="6343650" y="1238250"/>
          <a:ext cx="876300" cy="3714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2</xdr:col>
      <xdr:colOff>133350</xdr:colOff>
      <xdr:row>7</xdr:row>
      <xdr:rowOff>95250</xdr:rowOff>
    </xdr:from>
    <xdr:to>
      <xdr:col>3</xdr:col>
      <xdr:colOff>428625</xdr:colOff>
      <xdr:row>7</xdr:row>
      <xdr:rowOff>95250</xdr:rowOff>
    </xdr:to>
    <xdr:sp macro="" textlink="">
      <xdr:nvSpPr>
        <xdr:cNvPr id="8" name="Line 7">
          <a:extLst>
            <a:ext uri="{FF2B5EF4-FFF2-40B4-BE49-F238E27FC236}">
              <a16:creationId xmlns:a16="http://schemas.microsoft.com/office/drawing/2014/main" id="{00000000-0008-0000-1000-000008000000}"/>
            </a:ext>
          </a:extLst>
        </xdr:cNvPr>
        <xdr:cNvSpPr>
          <a:spLocks noChangeShapeType="1"/>
        </xdr:cNvSpPr>
      </xdr:nvSpPr>
      <xdr:spPr bwMode="auto">
        <a:xfrm>
          <a:off x="1314450" y="1428750"/>
          <a:ext cx="88582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12</xdr:col>
      <xdr:colOff>133350</xdr:colOff>
      <xdr:row>7</xdr:row>
      <xdr:rowOff>95250</xdr:rowOff>
    </xdr:from>
    <xdr:to>
      <xdr:col>13</xdr:col>
      <xdr:colOff>428625</xdr:colOff>
      <xdr:row>7</xdr:row>
      <xdr:rowOff>95250</xdr:rowOff>
    </xdr:to>
    <xdr:sp macro="" textlink="">
      <xdr:nvSpPr>
        <xdr:cNvPr id="9" name="Line 8">
          <a:extLst>
            <a:ext uri="{FF2B5EF4-FFF2-40B4-BE49-F238E27FC236}">
              <a16:creationId xmlns:a16="http://schemas.microsoft.com/office/drawing/2014/main" id="{00000000-0008-0000-1000-000009000000}"/>
            </a:ext>
          </a:extLst>
        </xdr:cNvPr>
        <xdr:cNvSpPr>
          <a:spLocks noChangeShapeType="1"/>
        </xdr:cNvSpPr>
      </xdr:nvSpPr>
      <xdr:spPr bwMode="auto">
        <a:xfrm>
          <a:off x="7219950" y="1428750"/>
          <a:ext cx="88582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13</xdr:col>
      <xdr:colOff>438150</xdr:colOff>
      <xdr:row>6</xdr:row>
      <xdr:rowOff>95250</xdr:rowOff>
    </xdr:from>
    <xdr:to>
      <xdr:col>15</xdr:col>
      <xdr:colOff>133350</xdr:colOff>
      <xdr:row>8</xdr:row>
      <xdr:rowOff>85725</xdr:rowOff>
    </xdr:to>
    <xdr:sp macro="" textlink="">
      <xdr:nvSpPr>
        <xdr:cNvPr id="10" name="Oval 9">
          <a:extLst>
            <a:ext uri="{FF2B5EF4-FFF2-40B4-BE49-F238E27FC236}">
              <a16:creationId xmlns:a16="http://schemas.microsoft.com/office/drawing/2014/main" id="{00000000-0008-0000-1000-00000A000000}"/>
            </a:ext>
          </a:extLst>
        </xdr:cNvPr>
        <xdr:cNvSpPr>
          <a:spLocks noChangeArrowheads="1"/>
        </xdr:cNvSpPr>
      </xdr:nvSpPr>
      <xdr:spPr bwMode="auto">
        <a:xfrm>
          <a:off x="8115300" y="1238250"/>
          <a:ext cx="876300" cy="371475"/>
        </a:xfrm>
        <a:prstGeom prst="ellipse">
          <a:avLst/>
        </a:prstGeom>
        <a:solidFill>
          <a:schemeClr val="accent4">
            <a:lumMod val="20000"/>
            <a:lumOff val="80000"/>
            <a:alpha val="40000"/>
          </a:schemeClr>
        </a:solidFill>
        <a:ln w="9525">
          <a:solidFill>
            <a:srgbClr val="FF0000"/>
          </a:solidFill>
          <a:round/>
          <a:headEnd/>
          <a:tailEnd/>
        </a:ln>
      </xdr:spPr>
    </xdr:sp>
    <xdr:clientData/>
  </xdr:twoCellAnchor>
  <xdr:twoCellAnchor>
    <xdr:from>
      <xdr:col>8</xdr:col>
      <xdr:colOff>295275</xdr:colOff>
      <xdr:row>8</xdr:row>
      <xdr:rowOff>85725</xdr:rowOff>
    </xdr:from>
    <xdr:to>
      <xdr:col>8</xdr:col>
      <xdr:colOff>295275</xdr:colOff>
      <xdr:row>10</xdr:row>
      <xdr:rowOff>171450</xdr:rowOff>
    </xdr:to>
    <xdr:sp macro="" textlink="">
      <xdr:nvSpPr>
        <xdr:cNvPr id="11" name="Line 10">
          <a:extLst>
            <a:ext uri="{FF2B5EF4-FFF2-40B4-BE49-F238E27FC236}">
              <a16:creationId xmlns:a16="http://schemas.microsoft.com/office/drawing/2014/main" id="{00000000-0008-0000-1000-00000B000000}"/>
            </a:ext>
          </a:extLst>
        </xdr:cNvPr>
        <xdr:cNvSpPr>
          <a:spLocks noChangeShapeType="1"/>
        </xdr:cNvSpPr>
      </xdr:nvSpPr>
      <xdr:spPr bwMode="auto">
        <a:xfrm>
          <a:off x="5019675" y="1609725"/>
          <a:ext cx="0" cy="4667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1</xdr:col>
      <xdr:colOff>295275</xdr:colOff>
      <xdr:row>4</xdr:row>
      <xdr:rowOff>0</xdr:rowOff>
    </xdr:from>
    <xdr:to>
      <xdr:col>1</xdr:col>
      <xdr:colOff>295275</xdr:colOff>
      <xdr:row>6</xdr:row>
      <xdr:rowOff>85725</xdr:rowOff>
    </xdr:to>
    <xdr:sp macro="" textlink="">
      <xdr:nvSpPr>
        <xdr:cNvPr id="12" name="Line 11">
          <a:extLst>
            <a:ext uri="{FF2B5EF4-FFF2-40B4-BE49-F238E27FC236}">
              <a16:creationId xmlns:a16="http://schemas.microsoft.com/office/drawing/2014/main" id="{00000000-0008-0000-1000-00000C000000}"/>
            </a:ext>
          </a:extLst>
        </xdr:cNvPr>
        <xdr:cNvSpPr>
          <a:spLocks noChangeShapeType="1"/>
        </xdr:cNvSpPr>
      </xdr:nvSpPr>
      <xdr:spPr bwMode="auto">
        <a:xfrm>
          <a:off x="885825" y="762000"/>
          <a:ext cx="0" cy="4667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7</xdr:col>
      <xdr:colOff>438150</xdr:colOff>
      <xdr:row>19</xdr:row>
      <xdr:rowOff>95250</xdr:rowOff>
    </xdr:from>
    <xdr:to>
      <xdr:col>9</xdr:col>
      <xdr:colOff>133350</xdr:colOff>
      <xdr:row>21</xdr:row>
      <xdr:rowOff>85725</xdr:rowOff>
    </xdr:to>
    <xdr:sp macro="" textlink="">
      <xdr:nvSpPr>
        <xdr:cNvPr id="13" name="Oval 12">
          <a:extLst>
            <a:ext uri="{FF2B5EF4-FFF2-40B4-BE49-F238E27FC236}">
              <a16:creationId xmlns:a16="http://schemas.microsoft.com/office/drawing/2014/main" id="{00000000-0008-0000-1000-00000D000000}"/>
            </a:ext>
          </a:extLst>
        </xdr:cNvPr>
        <xdr:cNvSpPr>
          <a:spLocks noChangeArrowheads="1"/>
        </xdr:cNvSpPr>
      </xdr:nvSpPr>
      <xdr:spPr bwMode="auto">
        <a:xfrm>
          <a:off x="4572000" y="3714750"/>
          <a:ext cx="876300" cy="3714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10</xdr:col>
      <xdr:colOff>438150</xdr:colOff>
      <xdr:row>19</xdr:row>
      <xdr:rowOff>95250</xdr:rowOff>
    </xdr:from>
    <xdr:to>
      <xdr:col>12</xdr:col>
      <xdr:colOff>133350</xdr:colOff>
      <xdr:row>21</xdr:row>
      <xdr:rowOff>85725</xdr:rowOff>
    </xdr:to>
    <xdr:sp macro="" textlink="">
      <xdr:nvSpPr>
        <xdr:cNvPr id="14" name="Oval 13">
          <a:extLst>
            <a:ext uri="{FF2B5EF4-FFF2-40B4-BE49-F238E27FC236}">
              <a16:creationId xmlns:a16="http://schemas.microsoft.com/office/drawing/2014/main" id="{00000000-0008-0000-1000-00000E000000}"/>
            </a:ext>
          </a:extLst>
        </xdr:cNvPr>
        <xdr:cNvSpPr>
          <a:spLocks noChangeArrowheads="1"/>
        </xdr:cNvSpPr>
      </xdr:nvSpPr>
      <xdr:spPr bwMode="auto">
        <a:xfrm>
          <a:off x="6343650" y="3714750"/>
          <a:ext cx="876300" cy="3714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13</xdr:col>
      <xdr:colOff>438150</xdr:colOff>
      <xdr:row>19</xdr:row>
      <xdr:rowOff>95250</xdr:rowOff>
    </xdr:from>
    <xdr:to>
      <xdr:col>15</xdr:col>
      <xdr:colOff>133350</xdr:colOff>
      <xdr:row>21</xdr:row>
      <xdr:rowOff>85725</xdr:rowOff>
    </xdr:to>
    <xdr:sp macro="" textlink="">
      <xdr:nvSpPr>
        <xdr:cNvPr id="15" name="Oval 14">
          <a:extLst>
            <a:ext uri="{FF2B5EF4-FFF2-40B4-BE49-F238E27FC236}">
              <a16:creationId xmlns:a16="http://schemas.microsoft.com/office/drawing/2014/main" id="{00000000-0008-0000-1000-00000F000000}"/>
            </a:ext>
          </a:extLst>
        </xdr:cNvPr>
        <xdr:cNvSpPr>
          <a:spLocks noChangeArrowheads="1"/>
        </xdr:cNvSpPr>
      </xdr:nvSpPr>
      <xdr:spPr bwMode="auto">
        <a:xfrm>
          <a:off x="8115300" y="3714750"/>
          <a:ext cx="876300" cy="371475"/>
        </a:xfrm>
        <a:prstGeom prst="ellipse">
          <a:avLst/>
        </a:prstGeom>
        <a:solidFill>
          <a:schemeClr val="accent4">
            <a:lumMod val="20000"/>
            <a:lumOff val="80000"/>
            <a:alpha val="40000"/>
          </a:schemeClr>
        </a:solidFill>
        <a:ln w="9525">
          <a:solidFill>
            <a:srgbClr val="FF0000"/>
          </a:solidFill>
          <a:round/>
          <a:headEnd/>
          <a:tailEnd/>
        </a:ln>
      </xdr:spPr>
    </xdr:sp>
    <xdr:clientData/>
  </xdr:twoCellAnchor>
  <xdr:twoCellAnchor>
    <xdr:from>
      <xdr:col>9</xdr:col>
      <xdr:colOff>133350</xdr:colOff>
      <xdr:row>20</xdr:row>
      <xdr:rowOff>95250</xdr:rowOff>
    </xdr:from>
    <xdr:to>
      <xdr:col>10</xdr:col>
      <xdr:colOff>428625</xdr:colOff>
      <xdr:row>20</xdr:row>
      <xdr:rowOff>95250</xdr:rowOff>
    </xdr:to>
    <xdr:sp macro="" textlink="">
      <xdr:nvSpPr>
        <xdr:cNvPr id="16" name="Line 15">
          <a:extLst>
            <a:ext uri="{FF2B5EF4-FFF2-40B4-BE49-F238E27FC236}">
              <a16:creationId xmlns:a16="http://schemas.microsoft.com/office/drawing/2014/main" id="{00000000-0008-0000-1000-000010000000}"/>
            </a:ext>
          </a:extLst>
        </xdr:cNvPr>
        <xdr:cNvSpPr>
          <a:spLocks noChangeShapeType="1"/>
        </xdr:cNvSpPr>
      </xdr:nvSpPr>
      <xdr:spPr bwMode="auto">
        <a:xfrm>
          <a:off x="5448300" y="3905250"/>
          <a:ext cx="88582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type="stealth" w="med" len="med"/>
          <a:tailEnd/>
        </a:ln>
        <a:extLst>
          <a:ext uri="{909E8E84-426E-40DD-AFC4-6F175D3DCCD1}">
            <a14:hiddenFill xmlns:a14="http://schemas.microsoft.com/office/drawing/2010/main">
              <a:noFill/>
            </a14:hiddenFill>
          </a:ext>
        </a:extLst>
      </xdr:spPr>
    </xdr:sp>
    <xdr:clientData/>
  </xdr:twoCellAnchor>
  <xdr:twoCellAnchor>
    <xdr:from>
      <xdr:col>4</xdr:col>
      <xdr:colOff>438150</xdr:colOff>
      <xdr:row>19</xdr:row>
      <xdr:rowOff>95250</xdr:rowOff>
    </xdr:from>
    <xdr:to>
      <xdr:col>6</xdr:col>
      <xdr:colOff>133350</xdr:colOff>
      <xdr:row>21</xdr:row>
      <xdr:rowOff>85725</xdr:rowOff>
    </xdr:to>
    <xdr:sp macro="" textlink="">
      <xdr:nvSpPr>
        <xdr:cNvPr id="17" name="Oval 16">
          <a:extLst>
            <a:ext uri="{FF2B5EF4-FFF2-40B4-BE49-F238E27FC236}">
              <a16:creationId xmlns:a16="http://schemas.microsoft.com/office/drawing/2014/main" id="{00000000-0008-0000-1000-000011000000}"/>
            </a:ext>
          </a:extLst>
        </xdr:cNvPr>
        <xdr:cNvSpPr>
          <a:spLocks noChangeArrowheads="1"/>
        </xdr:cNvSpPr>
      </xdr:nvSpPr>
      <xdr:spPr bwMode="auto">
        <a:xfrm>
          <a:off x="2800350" y="3714750"/>
          <a:ext cx="876300" cy="371475"/>
        </a:xfrm>
        <a:prstGeom prst="ellipse">
          <a:avLst/>
        </a:prstGeom>
        <a:solidFill>
          <a:schemeClr val="accent4">
            <a:lumMod val="20000"/>
            <a:lumOff val="80000"/>
            <a:alpha val="40000"/>
          </a:schemeClr>
        </a:solidFill>
        <a:ln w="9525">
          <a:solidFill>
            <a:srgbClr val="FF0000"/>
          </a:solidFill>
          <a:round/>
          <a:headEnd/>
          <a:tailEnd/>
        </a:ln>
      </xdr:spPr>
    </xdr:sp>
    <xdr:clientData/>
  </xdr:twoCellAnchor>
  <xdr:twoCellAnchor>
    <xdr:from>
      <xdr:col>6</xdr:col>
      <xdr:colOff>133350</xdr:colOff>
      <xdr:row>20</xdr:row>
      <xdr:rowOff>95250</xdr:rowOff>
    </xdr:from>
    <xdr:to>
      <xdr:col>7</xdr:col>
      <xdr:colOff>428625</xdr:colOff>
      <xdr:row>20</xdr:row>
      <xdr:rowOff>95250</xdr:rowOff>
    </xdr:to>
    <xdr:sp macro="" textlink="">
      <xdr:nvSpPr>
        <xdr:cNvPr id="18" name="Line 17">
          <a:extLst>
            <a:ext uri="{FF2B5EF4-FFF2-40B4-BE49-F238E27FC236}">
              <a16:creationId xmlns:a16="http://schemas.microsoft.com/office/drawing/2014/main" id="{00000000-0008-0000-1000-000012000000}"/>
            </a:ext>
          </a:extLst>
        </xdr:cNvPr>
        <xdr:cNvSpPr>
          <a:spLocks noChangeShapeType="1"/>
        </xdr:cNvSpPr>
      </xdr:nvSpPr>
      <xdr:spPr bwMode="auto">
        <a:xfrm>
          <a:off x="3676650" y="3905250"/>
          <a:ext cx="88582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type="stealth" w="med" len="med"/>
          <a:tailEnd/>
        </a:ln>
        <a:extLst>
          <a:ext uri="{909E8E84-426E-40DD-AFC4-6F175D3DCCD1}">
            <a14:hiddenFill xmlns:a14="http://schemas.microsoft.com/office/drawing/2010/main">
              <a:noFill/>
            </a14:hiddenFill>
          </a:ext>
        </a:extLst>
      </xdr:spPr>
    </xdr:sp>
    <xdr:clientData/>
  </xdr:twoCellAnchor>
  <xdr:twoCellAnchor>
    <xdr:from>
      <xdr:col>3</xdr:col>
      <xdr:colOff>28575</xdr:colOff>
      <xdr:row>20</xdr:row>
      <xdr:rowOff>95250</xdr:rowOff>
    </xdr:from>
    <xdr:to>
      <xdr:col>4</xdr:col>
      <xdr:colOff>428625</xdr:colOff>
      <xdr:row>20</xdr:row>
      <xdr:rowOff>95250</xdr:rowOff>
    </xdr:to>
    <xdr:sp macro="" textlink="">
      <xdr:nvSpPr>
        <xdr:cNvPr id="19" name="Line 18">
          <a:extLst>
            <a:ext uri="{FF2B5EF4-FFF2-40B4-BE49-F238E27FC236}">
              <a16:creationId xmlns:a16="http://schemas.microsoft.com/office/drawing/2014/main" id="{00000000-0008-0000-1000-000013000000}"/>
            </a:ext>
          </a:extLst>
        </xdr:cNvPr>
        <xdr:cNvSpPr>
          <a:spLocks noChangeShapeType="1"/>
        </xdr:cNvSpPr>
      </xdr:nvSpPr>
      <xdr:spPr bwMode="auto">
        <a:xfrm>
          <a:off x="1800225" y="3905250"/>
          <a:ext cx="990600"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type="stealth" w="med" len="med"/>
          <a:tailEnd/>
        </a:ln>
        <a:extLst>
          <a:ext uri="{909E8E84-426E-40DD-AFC4-6F175D3DCCD1}">
            <a14:hiddenFill xmlns:a14="http://schemas.microsoft.com/office/drawing/2010/main">
              <a:noFill/>
            </a14:hiddenFill>
          </a:ext>
        </a:extLst>
      </xdr:spPr>
    </xdr:sp>
    <xdr:clientData/>
  </xdr:twoCellAnchor>
  <xdr:twoCellAnchor>
    <xdr:from>
      <xdr:col>6</xdr:col>
      <xdr:colOff>0</xdr:colOff>
      <xdr:row>7</xdr:row>
      <xdr:rowOff>104775</xdr:rowOff>
    </xdr:from>
    <xdr:to>
      <xdr:col>6</xdr:col>
      <xdr:colOff>0</xdr:colOff>
      <xdr:row>9</xdr:row>
      <xdr:rowOff>0</xdr:rowOff>
    </xdr:to>
    <xdr:sp macro="" textlink="">
      <xdr:nvSpPr>
        <xdr:cNvPr id="20" name="Line 19">
          <a:extLst>
            <a:ext uri="{FF2B5EF4-FFF2-40B4-BE49-F238E27FC236}">
              <a16:creationId xmlns:a16="http://schemas.microsoft.com/office/drawing/2014/main" id="{00000000-0008-0000-1000-000014000000}"/>
            </a:ext>
          </a:extLst>
        </xdr:cNvPr>
        <xdr:cNvSpPr>
          <a:spLocks noChangeShapeType="1"/>
        </xdr:cNvSpPr>
      </xdr:nvSpPr>
      <xdr:spPr bwMode="auto">
        <a:xfrm>
          <a:off x="3543300" y="1438275"/>
          <a:ext cx="0" cy="276225"/>
        </a:xfrm>
        <a:prstGeom prst="line">
          <a:avLst/>
        </a:prstGeom>
        <a:noFill/>
        <a:ln w="317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295275</xdr:colOff>
      <xdr:row>17</xdr:row>
      <xdr:rowOff>0</xdr:rowOff>
    </xdr:from>
    <xdr:to>
      <xdr:col>11</xdr:col>
      <xdr:colOff>295275</xdr:colOff>
      <xdr:row>19</xdr:row>
      <xdr:rowOff>85725</xdr:rowOff>
    </xdr:to>
    <xdr:sp macro="" textlink="">
      <xdr:nvSpPr>
        <xdr:cNvPr id="21" name="Line 20">
          <a:extLst>
            <a:ext uri="{FF2B5EF4-FFF2-40B4-BE49-F238E27FC236}">
              <a16:creationId xmlns:a16="http://schemas.microsoft.com/office/drawing/2014/main" id="{00000000-0008-0000-1000-000015000000}"/>
            </a:ext>
          </a:extLst>
        </xdr:cNvPr>
        <xdr:cNvSpPr>
          <a:spLocks noChangeShapeType="1"/>
        </xdr:cNvSpPr>
      </xdr:nvSpPr>
      <xdr:spPr bwMode="auto">
        <a:xfrm>
          <a:off x="6791325" y="3238500"/>
          <a:ext cx="0" cy="4667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4</xdr:col>
      <xdr:colOff>295275</xdr:colOff>
      <xdr:row>4</xdr:row>
      <xdr:rowOff>0</xdr:rowOff>
    </xdr:from>
    <xdr:to>
      <xdr:col>4</xdr:col>
      <xdr:colOff>295275</xdr:colOff>
      <xdr:row>6</xdr:row>
      <xdr:rowOff>85725</xdr:rowOff>
    </xdr:to>
    <xdr:sp macro="" textlink="">
      <xdr:nvSpPr>
        <xdr:cNvPr id="22" name="Line 21">
          <a:extLst>
            <a:ext uri="{FF2B5EF4-FFF2-40B4-BE49-F238E27FC236}">
              <a16:creationId xmlns:a16="http://schemas.microsoft.com/office/drawing/2014/main" id="{00000000-0008-0000-1000-000016000000}"/>
            </a:ext>
          </a:extLst>
        </xdr:cNvPr>
        <xdr:cNvSpPr>
          <a:spLocks noChangeShapeType="1"/>
        </xdr:cNvSpPr>
      </xdr:nvSpPr>
      <xdr:spPr bwMode="auto">
        <a:xfrm>
          <a:off x="2657475" y="762000"/>
          <a:ext cx="0" cy="4667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14</xdr:col>
      <xdr:colOff>295275</xdr:colOff>
      <xdr:row>4</xdr:row>
      <xdr:rowOff>0</xdr:rowOff>
    </xdr:from>
    <xdr:to>
      <xdr:col>14</xdr:col>
      <xdr:colOff>295275</xdr:colOff>
      <xdr:row>6</xdr:row>
      <xdr:rowOff>85725</xdr:rowOff>
    </xdr:to>
    <xdr:sp macro="" textlink="">
      <xdr:nvSpPr>
        <xdr:cNvPr id="23" name="Line 22">
          <a:extLst>
            <a:ext uri="{FF2B5EF4-FFF2-40B4-BE49-F238E27FC236}">
              <a16:creationId xmlns:a16="http://schemas.microsoft.com/office/drawing/2014/main" id="{00000000-0008-0000-1000-000017000000}"/>
            </a:ext>
          </a:extLst>
        </xdr:cNvPr>
        <xdr:cNvSpPr>
          <a:spLocks noChangeShapeType="1"/>
        </xdr:cNvSpPr>
      </xdr:nvSpPr>
      <xdr:spPr bwMode="auto">
        <a:xfrm>
          <a:off x="8562975" y="762000"/>
          <a:ext cx="0" cy="4667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12</xdr:col>
      <xdr:colOff>133350</xdr:colOff>
      <xdr:row>20</xdr:row>
      <xdr:rowOff>95250</xdr:rowOff>
    </xdr:from>
    <xdr:to>
      <xdr:col>13</xdr:col>
      <xdr:colOff>428625</xdr:colOff>
      <xdr:row>20</xdr:row>
      <xdr:rowOff>95250</xdr:rowOff>
    </xdr:to>
    <xdr:sp macro="" textlink="">
      <xdr:nvSpPr>
        <xdr:cNvPr id="24" name="Line 23">
          <a:extLst>
            <a:ext uri="{FF2B5EF4-FFF2-40B4-BE49-F238E27FC236}">
              <a16:creationId xmlns:a16="http://schemas.microsoft.com/office/drawing/2014/main" id="{00000000-0008-0000-1000-000018000000}"/>
            </a:ext>
          </a:extLst>
        </xdr:cNvPr>
        <xdr:cNvSpPr>
          <a:spLocks noChangeShapeType="1"/>
        </xdr:cNvSpPr>
      </xdr:nvSpPr>
      <xdr:spPr bwMode="auto">
        <a:xfrm>
          <a:off x="7219950" y="3905250"/>
          <a:ext cx="885825"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type="stealth" w="med" len="med"/>
          <a:tailEnd/>
        </a:ln>
        <a:extLst>
          <a:ext uri="{909E8E84-426E-40DD-AFC4-6F175D3DCCD1}">
            <a14:hiddenFill xmlns:a14="http://schemas.microsoft.com/office/drawing/2010/main">
              <a:noFill/>
            </a14:hiddenFill>
          </a:ext>
        </a:extLst>
      </xdr:spPr>
    </xdr:sp>
    <xdr:clientData/>
  </xdr:twoCellAnchor>
  <xdr:twoCellAnchor>
    <xdr:from>
      <xdr:col>14</xdr:col>
      <xdr:colOff>295275</xdr:colOff>
      <xdr:row>21</xdr:row>
      <xdr:rowOff>85725</xdr:rowOff>
    </xdr:from>
    <xdr:to>
      <xdr:col>14</xdr:col>
      <xdr:colOff>295275</xdr:colOff>
      <xdr:row>27</xdr:row>
      <xdr:rowOff>85725</xdr:rowOff>
    </xdr:to>
    <xdr:sp macro="" textlink="">
      <xdr:nvSpPr>
        <xdr:cNvPr id="25" name="Line 24">
          <a:extLst>
            <a:ext uri="{FF2B5EF4-FFF2-40B4-BE49-F238E27FC236}">
              <a16:creationId xmlns:a16="http://schemas.microsoft.com/office/drawing/2014/main" id="{00000000-0008-0000-1000-000019000000}"/>
            </a:ext>
          </a:extLst>
        </xdr:cNvPr>
        <xdr:cNvSpPr>
          <a:spLocks noChangeShapeType="1"/>
        </xdr:cNvSpPr>
      </xdr:nvSpPr>
      <xdr:spPr bwMode="auto">
        <a:xfrm>
          <a:off x="8562975" y="4086225"/>
          <a:ext cx="0" cy="11430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13</xdr:col>
      <xdr:colOff>438150</xdr:colOff>
      <xdr:row>27</xdr:row>
      <xdr:rowOff>95250</xdr:rowOff>
    </xdr:from>
    <xdr:to>
      <xdr:col>15</xdr:col>
      <xdr:colOff>133350</xdr:colOff>
      <xdr:row>29</xdr:row>
      <xdr:rowOff>85725</xdr:rowOff>
    </xdr:to>
    <xdr:sp macro="" textlink="">
      <xdr:nvSpPr>
        <xdr:cNvPr id="26" name="Oval 25">
          <a:extLst>
            <a:ext uri="{FF2B5EF4-FFF2-40B4-BE49-F238E27FC236}">
              <a16:creationId xmlns:a16="http://schemas.microsoft.com/office/drawing/2014/main" id="{00000000-0008-0000-1000-00001A000000}"/>
            </a:ext>
          </a:extLst>
        </xdr:cNvPr>
        <xdr:cNvSpPr>
          <a:spLocks noChangeArrowheads="1"/>
        </xdr:cNvSpPr>
      </xdr:nvSpPr>
      <xdr:spPr bwMode="auto">
        <a:xfrm>
          <a:off x="8115300" y="5238750"/>
          <a:ext cx="876300" cy="371475"/>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Lst>
      </xdr:spPr>
    </xdr:sp>
    <xdr:clientData/>
  </xdr:twoCellAnchor>
  <xdr:twoCellAnchor>
    <xdr:from>
      <xdr:col>14</xdr:col>
      <xdr:colOff>295275</xdr:colOff>
      <xdr:row>24</xdr:row>
      <xdr:rowOff>0</xdr:rowOff>
    </xdr:from>
    <xdr:to>
      <xdr:col>15</xdr:col>
      <xdr:colOff>0</xdr:colOff>
      <xdr:row>24</xdr:row>
      <xdr:rowOff>0</xdr:rowOff>
    </xdr:to>
    <xdr:sp macro="" textlink="">
      <xdr:nvSpPr>
        <xdr:cNvPr id="27" name="Line 26">
          <a:extLst>
            <a:ext uri="{FF2B5EF4-FFF2-40B4-BE49-F238E27FC236}">
              <a16:creationId xmlns:a16="http://schemas.microsoft.com/office/drawing/2014/main" id="{00000000-0008-0000-1000-00001B000000}"/>
            </a:ext>
          </a:extLst>
        </xdr:cNvPr>
        <xdr:cNvSpPr>
          <a:spLocks noChangeShapeType="1"/>
        </xdr:cNvSpPr>
      </xdr:nvSpPr>
      <xdr:spPr bwMode="auto">
        <a:xfrm>
          <a:off x="8562975" y="4572000"/>
          <a:ext cx="295275" cy="0"/>
        </a:xfrm>
        <a:prstGeom prst="line">
          <a:avLst/>
        </a:prstGeom>
        <a:noFill/>
        <a:ln w="317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14</xdr:col>
      <xdr:colOff>295275</xdr:colOff>
      <xdr:row>29</xdr:row>
      <xdr:rowOff>85725</xdr:rowOff>
    </xdr:from>
    <xdr:to>
      <xdr:col>14</xdr:col>
      <xdr:colOff>295275</xdr:colOff>
      <xdr:row>31</xdr:row>
      <xdr:rowOff>171450</xdr:rowOff>
    </xdr:to>
    <xdr:sp macro="" textlink="">
      <xdr:nvSpPr>
        <xdr:cNvPr id="28" name="Line 27">
          <a:extLst>
            <a:ext uri="{FF2B5EF4-FFF2-40B4-BE49-F238E27FC236}">
              <a16:creationId xmlns:a16="http://schemas.microsoft.com/office/drawing/2014/main" id="{00000000-0008-0000-1000-00001C000000}"/>
            </a:ext>
          </a:extLst>
        </xdr:cNvPr>
        <xdr:cNvSpPr>
          <a:spLocks noChangeShapeType="1"/>
        </xdr:cNvSpPr>
      </xdr:nvSpPr>
      <xdr:spPr bwMode="auto">
        <a:xfrm>
          <a:off x="8562975" y="5610225"/>
          <a:ext cx="0" cy="4667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8</xdr:col>
      <xdr:colOff>295275</xdr:colOff>
      <xdr:row>17</xdr:row>
      <xdr:rowOff>0</xdr:rowOff>
    </xdr:from>
    <xdr:to>
      <xdr:col>8</xdr:col>
      <xdr:colOff>295275</xdr:colOff>
      <xdr:row>19</xdr:row>
      <xdr:rowOff>85725</xdr:rowOff>
    </xdr:to>
    <xdr:sp macro="" textlink="">
      <xdr:nvSpPr>
        <xdr:cNvPr id="29" name="Line 28">
          <a:extLst>
            <a:ext uri="{FF2B5EF4-FFF2-40B4-BE49-F238E27FC236}">
              <a16:creationId xmlns:a16="http://schemas.microsoft.com/office/drawing/2014/main" id="{00000000-0008-0000-1000-00001D000000}"/>
            </a:ext>
          </a:extLst>
        </xdr:cNvPr>
        <xdr:cNvSpPr>
          <a:spLocks noChangeShapeType="1"/>
        </xdr:cNvSpPr>
      </xdr:nvSpPr>
      <xdr:spPr bwMode="auto">
        <a:xfrm>
          <a:off x="5019675" y="3238500"/>
          <a:ext cx="0" cy="4667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5</xdr:col>
      <xdr:colOff>295275</xdr:colOff>
      <xdr:row>21</xdr:row>
      <xdr:rowOff>85725</xdr:rowOff>
    </xdr:from>
    <xdr:to>
      <xdr:col>5</xdr:col>
      <xdr:colOff>295275</xdr:colOff>
      <xdr:row>23</xdr:row>
      <xdr:rowOff>171450</xdr:rowOff>
    </xdr:to>
    <xdr:sp macro="" textlink="">
      <xdr:nvSpPr>
        <xdr:cNvPr id="30" name="Line 29">
          <a:extLst>
            <a:ext uri="{FF2B5EF4-FFF2-40B4-BE49-F238E27FC236}">
              <a16:creationId xmlns:a16="http://schemas.microsoft.com/office/drawing/2014/main" id="{00000000-0008-0000-1000-00001E000000}"/>
            </a:ext>
          </a:extLst>
        </xdr:cNvPr>
        <xdr:cNvSpPr>
          <a:spLocks noChangeShapeType="1"/>
        </xdr:cNvSpPr>
      </xdr:nvSpPr>
      <xdr:spPr bwMode="auto">
        <a:xfrm>
          <a:off x="3248025" y="4086225"/>
          <a:ext cx="0" cy="46672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5</xdr:col>
      <xdr:colOff>200025</xdr:colOff>
      <xdr:row>17</xdr:row>
      <xdr:rowOff>0</xdr:rowOff>
    </xdr:from>
    <xdr:to>
      <xdr:col>5</xdr:col>
      <xdr:colOff>200025</xdr:colOff>
      <xdr:row>19</xdr:row>
      <xdr:rowOff>76200</xdr:rowOff>
    </xdr:to>
    <xdr:sp macro="" textlink="">
      <xdr:nvSpPr>
        <xdr:cNvPr id="31" name="Line 30">
          <a:extLst>
            <a:ext uri="{FF2B5EF4-FFF2-40B4-BE49-F238E27FC236}">
              <a16:creationId xmlns:a16="http://schemas.microsoft.com/office/drawing/2014/main" id="{00000000-0008-0000-1000-00001F000000}"/>
            </a:ext>
          </a:extLst>
        </xdr:cNvPr>
        <xdr:cNvSpPr>
          <a:spLocks noChangeShapeType="1"/>
        </xdr:cNvSpPr>
      </xdr:nvSpPr>
      <xdr:spPr bwMode="auto">
        <a:xfrm>
          <a:off x="3152775" y="3238500"/>
          <a:ext cx="0" cy="4572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5</xdr:col>
      <xdr:colOff>381000</xdr:colOff>
      <xdr:row>16</xdr:row>
      <xdr:rowOff>9525</xdr:rowOff>
    </xdr:from>
    <xdr:to>
      <xdr:col>5</xdr:col>
      <xdr:colOff>381000</xdr:colOff>
      <xdr:row>19</xdr:row>
      <xdr:rowOff>76200</xdr:rowOff>
    </xdr:to>
    <xdr:sp macro="" textlink="">
      <xdr:nvSpPr>
        <xdr:cNvPr id="32" name="Line 31">
          <a:extLst>
            <a:ext uri="{FF2B5EF4-FFF2-40B4-BE49-F238E27FC236}">
              <a16:creationId xmlns:a16="http://schemas.microsoft.com/office/drawing/2014/main" id="{00000000-0008-0000-1000-000020000000}"/>
            </a:ext>
          </a:extLst>
        </xdr:cNvPr>
        <xdr:cNvSpPr>
          <a:spLocks noChangeShapeType="1"/>
        </xdr:cNvSpPr>
      </xdr:nvSpPr>
      <xdr:spPr bwMode="auto">
        <a:xfrm>
          <a:off x="3333750" y="3057525"/>
          <a:ext cx="0" cy="6381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5</xdr:col>
      <xdr:colOff>0</xdr:colOff>
      <xdr:row>17</xdr:row>
      <xdr:rowOff>0</xdr:rowOff>
    </xdr:from>
    <xdr:to>
      <xdr:col>5</xdr:col>
      <xdr:colOff>200025</xdr:colOff>
      <xdr:row>17</xdr:row>
      <xdr:rowOff>0</xdr:rowOff>
    </xdr:to>
    <xdr:sp macro="" textlink="">
      <xdr:nvSpPr>
        <xdr:cNvPr id="33" name="Line 32">
          <a:extLst>
            <a:ext uri="{FF2B5EF4-FFF2-40B4-BE49-F238E27FC236}">
              <a16:creationId xmlns:a16="http://schemas.microsoft.com/office/drawing/2014/main" id="{00000000-0008-0000-1000-000021000000}"/>
            </a:ext>
          </a:extLst>
        </xdr:cNvPr>
        <xdr:cNvSpPr>
          <a:spLocks noChangeShapeType="1"/>
        </xdr:cNvSpPr>
      </xdr:nvSpPr>
      <xdr:spPr bwMode="auto">
        <a:xfrm flipH="1">
          <a:off x="2952750" y="3238500"/>
          <a:ext cx="2000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12</xdr:col>
      <xdr:colOff>28575</xdr:colOff>
      <xdr:row>28</xdr:row>
      <xdr:rowOff>95250</xdr:rowOff>
    </xdr:from>
    <xdr:to>
      <xdr:col>13</xdr:col>
      <xdr:colOff>428625</xdr:colOff>
      <xdr:row>28</xdr:row>
      <xdr:rowOff>95250</xdr:rowOff>
    </xdr:to>
    <xdr:sp macro="" textlink="">
      <xdr:nvSpPr>
        <xdr:cNvPr id="34" name="Line 33">
          <a:extLst>
            <a:ext uri="{FF2B5EF4-FFF2-40B4-BE49-F238E27FC236}">
              <a16:creationId xmlns:a16="http://schemas.microsoft.com/office/drawing/2014/main" id="{00000000-0008-0000-1000-000022000000}"/>
            </a:ext>
          </a:extLst>
        </xdr:cNvPr>
        <xdr:cNvSpPr>
          <a:spLocks noChangeShapeType="1"/>
        </xdr:cNvSpPr>
      </xdr:nvSpPr>
      <xdr:spPr bwMode="auto">
        <a:xfrm>
          <a:off x="7115175" y="5429250"/>
          <a:ext cx="990600" cy="0"/>
        </a:xfrm>
        <a:prstGeom prst="line">
          <a:avLst/>
        </a:prstGeom>
        <a:noFill/>
        <a:ln w="9525">
          <a:solidFill>
            <a:srgbClr xmlns:mc="http://schemas.openxmlformats.org/markup-compatibility/2006" xmlns:a14="http://schemas.microsoft.com/office/drawing/2010/main" val="000000" mc:Ignorable="a14" a14:legacySpreadsheetColorIndex="8"/>
          </a:solidFill>
          <a:round/>
          <a:headEnd type="stealth" w="med" len="med"/>
          <a:tailEnd/>
        </a:ln>
        <a:extLst>
          <a:ext uri="{909E8E84-426E-40DD-AFC4-6F175D3DCCD1}">
            <a14:hiddenFill xmlns:a14="http://schemas.microsoft.com/office/drawing/2010/main">
              <a:noFill/>
            </a14:hiddenFill>
          </a:ext>
        </a:extLst>
      </xdr:spPr>
    </xdr:sp>
    <xdr:clientData/>
  </xdr:twoCellAnchor>
  <xdr:twoCellAnchor>
    <xdr:from>
      <xdr:col>14</xdr:col>
      <xdr:colOff>200025</xdr:colOff>
      <xdr:row>8</xdr:row>
      <xdr:rowOff>85725</xdr:rowOff>
    </xdr:from>
    <xdr:to>
      <xdr:col>14</xdr:col>
      <xdr:colOff>200025</xdr:colOff>
      <xdr:row>19</xdr:row>
      <xdr:rowOff>76200</xdr:rowOff>
    </xdr:to>
    <xdr:sp macro="" textlink="">
      <xdr:nvSpPr>
        <xdr:cNvPr id="35" name="Line 34">
          <a:extLst>
            <a:ext uri="{FF2B5EF4-FFF2-40B4-BE49-F238E27FC236}">
              <a16:creationId xmlns:a16="http://schemas.microsoft.com/office/drawing/2014/main" id="{00000000-0008-0000-1000-000023000000}"/>
            </a:ext>
          </a:extLst>
        </xdr:cNvPr>
        <xdr:cNvSpPr>
          <a:spLocks noChangeShapeType="1"/>
        </xdr:cNvSpPr>
      </xdr:nvSpPr>
      <xdr:spPr bwMode="auto">
        <a:xfrm>
          <a:off x="8467725" y="1609725"/>
          <a:ext cx="0" cy="2085975"/>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twoCellAnchor>
    <xdr:from>
      <xdr:col>14</xdr:col>
      <xdr:colOff>381000</xdr:colOff>
      <xdr:row>17</xdr:row>
      <xdr:rowOff>0</xdr:rowOff>
    </xdr:from>
    <xdr:to>
      <xdr:col>15</xdr:col>
      <xdr:colOff>0</xdr:colOff>
      <xdr:row>17</xdr:row>
      <xdr:rowOff>0</xdr:rowOff>
    </xdr:to>
    <xdr:sp macro="" textlink="">
      <xdr:nvSpPr>
        <xdr:cNvPr id="36" name="Line 35">
          <a:extLst>
            <a:ext uri="{FF2B5EF4-FFF2-40B4-BE49-F238E27FC236}">
              <a16:creationId xmlns:a16="http://schemas.microsoft.com/office/drawing/2014/main" id="{00000000-0008-0000-1000-000024000000}"/>
            </a:ext>
          </a:extLst>
        </xdr:cNvPr>
        <xdr:cNvSpPr>
          <a:spLocks noChangeShapeType="1"/>
        </xdr:cNvSpPr>
      </xdr:nvSpPr>
      <xdr:spPr bwMode="auto">
        <a:xfrm>
          <a:off x="8648700" y="3238500"/>
          <a:ext cx="2095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14</xdr:col>
      <xdr:colOff>381000</xdr:colOff>
      <xdr:row>17</xdr:row>
      <xdr:rowOff>0</xdr:rowOff>
    </xdr:from>
    <xdr:to>
      <xdr:col>14</xdr:col>
      <xdr:colOff>381000</xdr:colOff>
      <xdr:row>19</xdr:row>
      <xdr:rowOff>76200</xdr:rowOff>
    </xdr:to>
    <xdr:sp macro="" textlink="">
      <xdr:nvSpPr>
        <xdr:cNvPr id="37" name="Line 36">
          <a:extLst>
            <a:ext uri="{FF2B5EF4-FFF2-40B4-BE49-F238E27FC236}">
              <a16:creationId xmlns:a16="http://schemas.microsoft.com/office/drawing/2014/main" id="{00000000-0008-0000-1000-000025000000}"/>
            </a:ext>
          </a:extLst>
        </xdr:cNvPr>
        <xdr:cNvSpPr>
          <a:spLocks noChangeShapeType="1"/>
        </xdr:cNvSpPr>
      </xdr:nvSpPr>
      <xdr:spPr bwMode="auto">
        <a:xfrm>
          <a:off x="8648700" y="3238500"/>
          <a:ext cx="0" cy="457200"/>
        </a:xfrm>
        <a:prstGeom prst="line">
          <a:avLst/>
        </a:prstGeom>
        <a:noFill/>
        <a:ln w="9525">
          <a:solidFill>
            <a:srgbClr xmlns:mc="http://schemas.openxmlformats.org/markup-compatibility/2006" xmlns:a14="http://schemas.microsoft.com/office/drawing/2010/main" val="000000" mc:Ignorable="a14" a14:legacySpreadsheetColorIndex="8"/>
          </a:solidFill>
          <a:round/>
          <a:headEnd/>
          <a:tailEnd type="stealth" w="med" len="med"/>
        </a:ln>
        <a:extLst>
          <a:ext uri="{909E8E84-426E-40DD-AFC4-6F175D3DCCD1}">
            <a14:hiddenFill xmlns:a14="http://schemas.microsoft.com/office/drawing/2010/main">
              <a:noFill/>
            </a14:hiddenFill>
          </a:ext>
        </a:extLst>
      </xdr:spPr>
    </xdr:sp>
    <xdr:clientData/>
  </xdr:twoCellAnchor>
  <xdr:oneCellAnchor>
    <xdr:from>
      <xdr:col>9</xdr:col>
      <xdr:colOff>560294</xdr:colOff>
      <xdr:row>1</xdr:row>
      <xdr:rowOff>123265</xdr:rowOff>
    </xdr:from>
    <xdr:ext cx="1411941" cy="564514"/>
    <xdr:sp macro="" textlink="">
      <xdr:nvSpPr>
        <xdr:cNvPr id="38" name="吹き出し: 折線 37">
          <a:extLst>
            <a:ext uri="{FF2B5EF4-FFF2-40B4-BE49-F238E27FC236}">
              <a16:creationId xmlns:a16="http://schemas.microsoft.com/office/drawing/2014/main" id="{00000000-0008-0000-1000-000026000000}"/>
            </a:ext>
          </a:extLst>
        </xdr:cNvPr>
        <xdr:cNvSpPr/>
      </xdr:nvSpPr>
      <xdr:spPr>
        <a:xfrm>
          <a:off x="5905500" y="313765"/>
          <a:ext cx="1411941" cy="564514"/>
        </a:xfrm>
        <a:prstGeom prst="borderCallout2">
          <a:avLst>
            <a:gd name="adj1" fmla="val 18750"/>
            <a:gd name="adj2" fmla="val -581"/>
            <a:gd name="adj3" fmla="val 18750"/>
            <a:gd name="adj4" fmla="val -16667"/>
            <a:gd name="adj5" fmla="val 174786"/>
            <a:gd name="adj6" fmla="val -65032"/>
          </a:avLst>
        </a:prstGeom>
        <a:ln>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pPr algn="l"/>
          <a:r>
            <a:rPr kumimoji="1" lang="ja-JP" altLang="en-US" sz="1100"/>
            <a:t>熟成時の内温推移が通常と異なる。</a:t>
          </a:r>
        </a:p>
      </xdr:txBody>
    </xdr:sp>
    <xdr:clientData/>
  </xdr:oneCellAnchor>
  <xdr:oneCellAnchor>
    <xdr:from>
      <xdr:col>16</xdr:col>
      <xdr:colOff>369795</xdr:colOff>
      <xdr:row>2</xdr:row>
      <xdr:rowOff>123265</xdr:rowOff>
    </xdr:from>
    <xdr:ext cx="1411941" cy="564514"/>
    <xdr:sp macro="" textlink="">
      <xdr:nvSpPr>
        <xdr:cNvPr id="39" name="吹き出し: 折線 38">
          <a:extLst>
            <a:ext uri="{FF2B5EF4-FFF2-40B4-BE49-F238E27FC236}">
              <a16:creationId xmlns:a16="http://schemas.microsoft.com/office/drawing/2014/main" id="{00000000-0008-0000-1000-000027000000}"/>
            </a:ext>
          </a:extLst>
        </xdr:cNvPr>
        <xdr:cNvSpPr/>
      </xdr:nvSpPr>
      <xdr:spPr>
        <a:xfrm>
          <a:off x="9872383" y="504265"/>
          <a:ext cx="1411941" cy="564514"/>
        </a:xfrm>
        <a:prstGeom prst="borderCallout2">
          <a:avLst>
            <a:gd name="adj1" fmla="val 18750"/>
            <a:gd name="adj2" fmla="val -581"/>
            <a:gd name="adj3" fmla="val 18750"/>
            <a:gd name="adj4" fmla="val -16667"/>
            <a:gd name="adj5" fmla="val 174786"/>
            <a:gd name="adj6" fmla="val -65032"/>
          </a:avLst>
        </a:prstGeom>
        <a:ln>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pPr algn="l"/>
          <a:r>
            <a:rPr kumimoji="1" lang="ja-JP" altLang="en-US" sz="1100"/>
            <a:t>通常より</a:t>
          </a:r>
          <a:r>
            <a:rPr kumimoji="1" lang="en-US" altLang="ja-JP" sz="1100"/>
            <a:t>OH</a:t>
          </a:r>
          <a:r>
            <a:rPr kumimoji="1" lang="ja-JP" altLang="en-US" sz="1100"/>
            <a:t>仕込み量が増加。</a:t>
          </a:r>
        </a:p>
      </xdr:txBody>
    </xdr:sp>
    <xdr:clientData/>
  </xdr:oneCellAnchor>
  <xdr:oneCellAnchor>
    <xdr:from>
      <xdr:col>16</xdr:col>
      <xdr:colOff>358589</xdr:colOff>
      <xdr:row>18</xdr:row>
      <xdr:rowOff>100853</xdr:rowOff>
    </xdr:from>
    <xdr:ext cx="1411941" cy="564514"/>
    <xdr:sp macro="" textlink="">
      <xdr:nvSpPr>
        <xdr:cNvPr id="40" name="吹き出し: 折線 39">
          <a:extLst>
            <a:ext uri="{FF2B5EF4-FFF2-40B4-BE49-F238E27FC236}">
              <a16:creationId xmlns:a16="http://schemas.microsoft.com/office/drawing/2014/main" id="{00000000-0008-0000-1000-000028000000}"/>
            </a:ext>
          </a:extLst>
        </xdr:cNvPr>
        <xdr:cNvSpPr/>
      </xdr:nvSpPr>
      <xdr:spPr>
        <a:xfrm>
          <a:off x="9861177" y="3529853"/>
          <a:ext cx="1411941" cy="564514"/>
        </a:xfrm>
        <a:prstGeom prst="borderCallout2">
          <a:avLst>
            <a:gd name="adj1" fmla="val 18750"/>
            <a:gd name="adj2" fmla="val -581"/>
            <a:gd name="adj3" fmla="val 18750"/>
            <a:gd name="adj4" fmla="val -16667"/>
            <a:gd name="adj5" fmla="val 75534"/>
            <a:gd name="adj6" fmla="val -69000"/>
          </a:avLst>
        </a:prstGeom>
        <a:ln>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pPr algn="l"/>
          <a:r>
            <a:rPr kumimoji="1" lang="en-US" altLang="ja-JP" sz="1100"/>
            <a:t>OH</a:t>
          </a:r>
          <a:r>
            <a:rPr kumimoji="1" lang="ja-JP" altLang="en-US" sz="1100"/>
            <a:t>仕込み量が増加にて濃縮時間延長。</a:t>
          </a:r>
        </a:p>
      </xdr:txBody>
    </xdr:sp>
    <xdr:clientData/>
  </xdr:oneCellAnchor>
  <xdr:oneCellAnchor>
    <xdr:from>
      <xdr:col>7</xdr:col>
      <xdr:colOff>549089</xdr:colOff>
      <xdr:row>23</xdr:row>
      <xdr:rowOff>179294</xdr:rowOff>
    </xdr:from>
    <xdr:ext cx="1411941" cy="564514"/>
    <xdr:sp macro="" textlink="">
      <xdr:nvSpPr>
        <xdr:cNvPr id="41" name="吹き出し: 折線 40">
          <a:extLst>
            <a:ext uri="{FF2B5EF4-FFF2-40B4-BE49-F238E27FC236}">
              <a16:creationId xmlns:a16="http://schemas.microsoft.com/office/drawing/2014/main" id="{00000000-0008-0000-1000-000029000000}"/>
            </a:ext>
          </a:extLst>
        </xdr:cNvPr>
        <xdr:cNvSpPr/>
      </xdr:nvSpPr>
      <xdr:spPr>
        <a:xfrm>
          <a:off x="4706471" y="4560794"/>
          <a:ext cx="1411941" cy="564514"/>
        </a:xfrm>
        <a:prstGeom prst="borderCallout2">
          <a:avLst>
            <a:gd name="adj1" fmla="val 18750"/>
            <a:gd name="adj2" fmla="val -581"/>
            <a:gd name="adj3" fmla="val 18750"/>
            <a:gd name="adj4" fmla="val -16667"/>
            <a:gd name="adj5" fmla="val -103120"/>
            <a:gd name="adj6" fmla="val -84873"/>
          </a:avLst>
        </a:prstGeom>
        <a:ln>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pPr algn="l"/>
          <a:r>
            <a:rPr kumimoji="1" lang="ja-JP" altLang="en-US" sz="1100"/>
            <a:t>通常より色が強い為活性炭追加。</a:t>
          </a:r>
        </a:p>
      </xdr:txBody>
    </xdr:sp>
    <xdr:clientData/>
  </xdr:oneCellAnchor>
</xdr:wsDr>
</file>

<file path=xl/drawings/drawing1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104775</xdr:colOff>
          <xdr:row>11</xdr:row>
          <xdr:rowOff>19050</xdr:rowOff>
        </xdr:from>
        <xdr:to>
          <xdr:col>6</xdr:col>
          <xdr:colOff>1343025</xdr:colOff>
          <xdr:row>13</xdr:row>
          <xdr:rowOff>0</xdr:rowOff>
        </xdr:to>
        <xdr:sp macro="" textlink="">
          <xdr:nvSpPr>
            <xdr:cNvPr id="4097" name="Object 1" hidden="1">
              <a:extLst>
                <a:ext uri="{63B3BB69-23CF-44E3-9099-C40C66FF867C}">
                  <a14:compatExt spid="_x0000_s4097"/>
                </a:ext>
                <a:ext uri="{FF2B5EF4-FFF2-40B4-BE49-F238E27FC236}">
                  <a16:creationId xmlns:a16="http://schemas.microsoft.com/office/drawing/2014/main" id="{00000000-0008-0000-1100-00000110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247650</xdr:colOff>
          <xdr:row>6</xdr:row>
          <xdr:rowOff>28575</xdr:rowOff>
        </xdr:from>
        <xdr:to>
          <xdr:col>6</xdr:col>
          <xdr:colOff>628650</xdr:colOff>
          <xdr:row>9</xdr:row>
          <xdr:rowOff>0</xdr:rowOff>
        </xdr:to>
        <xdr:sp macro="" textlink="">
          <xdr:nvSpPr>
            <xdr:cNvPr id="4098" name="Object 2" hidden="1">
              <a:extLst>
                <a:ext uri="{63B3BB69-23CF-44E3-9099-C40C66FF867C}">
                  <a14:compatExt spid="_x0000_s4098"/>
                </a:ext>
                <a:ext uri="{FF2B5EF4-FFF2-40B4-BE49-F238E27FC236}">
                  <a16:creationId xmlns:a16="http://schemas.microsoft.com/office/drawing/2014/main" id="{00000000-0008-0000-1100-00000210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133350</xdr:colOff>
          <xdr:row>15</xdr:row>
          <xdr:rowOff>28575</xdr:rowOff>
        </xdr:from>
        <xdr:to>
          <xdr:col>6</xdr:col>
          <xdr:colOff>1190625</xdr:colOff>
          <xdr:row>17</xdr:row>
          <xdr:rowOff>0</xdr:rowOff>
        </xdr:to>
        <xdr:sp macro="" textlink="">
          <xdr:nvSpPr>
            <xdr:cNvPr id="4099" name="Object 3" hidden="1">
              <a:extLst>
                <a:ext uri="{63B3BB69-23CF-44E3-9099-C40C66FF867C}">
                  <a14:compatExt spid="_x0000_s4099"/>
                </a:ext>
                <a:ext uri="{FF2B5EF4-FFF2-40B4-BE49-F238E27FC236}">
                  <a16:creationId xmlns:a16="http://schemas.microsoft.com/office/drawing/2014/main" id="{00000000-0008-0000-1100-00000310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18.xml><?xml version="1.0" encoding="utf-8"?>
<xdr:wsDr xmlns:xdr="http://schemas.openxmlformats.org/drawingml/2006/spreadsheetDrawing" xmlns:a="http://schemas.openxmlformats.org/drawingml/2006/main">
  <xdr:twoCellAnchor>
    <xdr:from>
      <xdr:col>5</xdr:col>
      <xdr:colOff>0</xdr:colOff>
      <xdr:row>31</xdr:row>
      <xdr:rowOff>85725</xdr:rowOff>
    </xdr:from>
    <xdr:to>
      <xdr:col>9</xdr:col>
      <xdr:colOff>0</xdr:colOff>
      <xdr:row>31</xdr:row>
      <xdr:rowOff>85725</xdr:rowOff>
    </xdr:to>
    <xdr:sp macro="" textlink="">
      <xdr:nvSpPr>
        <xdr:cNvPr id="2" name="Line 5">
          <a:extLst>
            <a:ext uri="{FF2B5EF4-FFF2-40B4-BE49-F238E27FC236}">
              <a16:creationId xmlns:a16="http://schemas.microsoft.com/office/drawing/2014/main" id="{00000000-0008-0000-1200-000002000000}"/>
            </a:ext>
          </a:extLst>
        </xdr:cNvPr>
        <xdr:cNvSpPr>
          <a:spLocks noChangeShapeType="1"/>
        </xdr:cNvSpPr>
      </xdr:nvSpPr>
      <xdr:spPr bwMode="auto">
        <a:xfrm>
          <a:off x="2743200" y="5486400"/>
          <a:ext cx="10191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10</xdr:col>
      <xdr:colOff>0</xdr:colOff>
      <xdr:row>35</xdr:row>
      <xdr:rowOff>76200</xdr:rowOff>
    </xdr:from>
    <xdr:to>
      <xdr:col>15</xdr:col>
      <xdr:colOff>0</xdr:colOff>
      <xdr:row>35</xdr:row>
      <xdr:rowOff>76200</xdr:rowOff>
    </xdr:to>
    <xdr:sp macro="" textlink="">
      <xdr:nvSpPr>
        <xdr:cNvPr id="3" name="Line 6">
          <a:extLst>
            <a:ext uri="{FF2B5EF4-FFF2-40B4-BE49-F238E27FC236}">
              <a16:creationId xmlns:a16="http://schemas.microsoft.com/office/drawing/2014/main" id="{00000000-0008-0000-1200-000003000000}"/>
            </a:ext>
          </a:extLst>
        </xdr:cNvPr>
        <xdr:cNvSpPr>
          <a:spLocks noChangeShapeType="1"/>
        </xdr:cNvSpPr>
      </xdr:nvSpPr>
      <xdr:spPr bwMode="auto">
        <a:xfrm>
          <a:off x="4791075" y="6162675"/>
          <a:ext cx="11525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15</xdr:row>
      <xdr:rowOff>9525</xdr:rowOff>
    </xdr:from>
    <xdr:to>
      <xdr:col>9</xdr:col>
      <xdr:colOff>514350</xdr:colOff>
      <xdr:row>17</xdr:row>
      <xdr:rowOff>19050</xdr:rowOff>
    </xdr:to>
    <xdr:sp macro="" textlink="">
      <xdr:nvSpPr>
        <xdr:cNvPr id="4" name="Line 19">
          <a:extLst>
            <a:ext uri="{FF2B5EF4-FFF2-40B4-BE49-F238E27FC236}">
              <a16:creationId xmlns:a16="http://schemas.microsoft.com/office/drawing/2014/main" id="{00000000-0008-0000-1200-000004000000}"/>
            </a:ext>
          </a:extLst>
        </xdr:cNvPr>
        <xdr:cNvSpPr>
          <a:spLocks noChangeShapeType="1"/>
        </xdr:cNvSpPr>
      </xdr:nvSpPr>
      <xdr:spPr bwMode="auto">
        <a:xfrm>
          <a:off x="4276725" y="2667000"/>
          <a:ext cx="0" cy="3524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32</xdr:row>
      <xdr:rowOff>0</xdr:rowOff>
    </xdr:from>
    <xdr:to>
      <xdr:col>9</xdr:col>
      <xdr:colOff>514350</xdr:colOff>
      <xdr:row>34</xdr:row>
      <xdr:rowOff>9525</xdr:rowOff>
    </xdr:to>
    <xdr:sp macro="" textlink="">
      <xdr:nvSpPr>
        <xdr:cNvPr id="5" name="Line 20">
          <a:extLst>
            <a:ext uri="{FF2B5EF4-FFF2-40B4-BE49-F238E27FC236}">
              <a16:creationId xmlns:a16="http://schemas.microsoft.com/office/drawing/2014/main" id="{00000000-0008-0000-1200-000005000000}"/>
            </a:ext>
          </a:extLst>
        </xdr:cNvPr>
        <xdr:cNvSpPr>
          <a:spLocks noChangeShapeType="1"/>
        </xdr:cNvSpPr>
      </xdr:nvSpPr>
      <xdr:spPr bwMode="auto">
        <a:xfrm>
          <a:off x="4276725" y="5572125"/>
          <a:ext cx="0" cy="3524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9525</xdr:colOff>
      <xdr:row>39</xdr:row>
      <xdr:rowOff>85725</xdr:rowOff>
    </xdr:from>
    <xdr:to>
      <xdr:col>22</xdr:col>
      <xdr:colOff>0</xdr:colOff>
      <xdr:row>39</xdr:row>
      <xdr:rowOff>85725</xdr:rowOff>
    </xdr:to>
    <xdr:sp macro="" textlink="">
      <xdr:nvSpPr>
        <xdr:cNvPr id="6" name="Line 38">
          <a:extLst>
            <a:ext uri="{FF2B5EF4-FFF2-40B4-BE49-F238E27FC236}">
              <a16:creationId xmlns:a16="http://schemas.microsoft.com/office/drawing/2014/main" id="{00000000-0008-0000-1200-000006000000}"/>
            </a:ext>
          </a:extLst>
        </xdr:cNvPr>
        <xdr:cNvSpPr>
          <a:spLocks noChangeShapeType="1"/>
        </xdr:cNvSpPr>
      </xdr:nvSpPr>
      <xdr:spPr bwMode="auto">
        <a:xfrm>
          <a:off x="6886575" y="6858000"/>
          <a:ext cx="16287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7</xdr:row>
      <xdr:rowOff>38100</xdr:rowOff>
    </xdr:from>
    <xdr:to>
      <xdr:col>9</xdr:col>
      <xdr:colOff>514350</xdr:colOff>
      <xdr:row>8</xdr:row>
      <xdr:rowOff>180975</xdr:rowOff>
    </xdr:to>
    <xdr:sp macro="" textlink="">
      <xdr:nvSpPr>
        <xdr:cNvPr id="7" name="Line 54">
          <a:extLst>
            <a:ext uri="{FF2B5EF4-FFF2-40B4-BE49-F238E27FC236}">
              <a16:creationId xmlns:a16="http://schemas.microsoft.com/office/drawing/2014/main" id="{00000000-0008-0000-1200-000007000000}"/>
            </a:ext>
          </a:extLst>
        </xdr:cNvPr>
        <xdr:cNvSpPr>
          <a:spLocks noChangeShapeType="1"/>
        </xdr:cNvSpPr>
      </xdr:nvSpPr>
      <xdr:spPr bwMode="auto">
        <a:xfrm>
          <a:off x="4276725" y="1323975"/>
          <a:ext cx="0" cy="3048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447675</xdr:colOff>
      <xdr:row>7</xdr:row>
      <xdr:rowOff>28575</xdr:rowOff>
    </xdr:from>
    <xdr:to>
      <xdr:col>4</xdr:col>
      <xdr:colOff>447675</xdr:colOff>
      <xdr:row>8</xdr:row>
      <xdr:rowOff>200025</xdr:rowOff>
    </xdr:to>
    <xdr:sp macro="" textlink="">
      <xdr:nvSpPr>
        <xdr:cNvPr id="8" name="Line 55">
          <a:extLst>
            <a:ext uri="{FF2B5EF4-FFF2-40B4-BE49-F238E27FC236}">
              <a16:creationId xmlns:a16="http://schemas.microsoft.com/office/drawing/2014/main" id="{00000000-0008-0000-1200-000008000000}"/>
            </a:ext>
          </a:extLst>
        </xdr:cNvPr>
        <xdr:cNvSpPr>
          <a:spLocks noChangeShapeType="1"/>
        </xdr:cNvSpPr>
      </xdr:nvSpPr>
      <xdr:spPr bwMode="auto">
        <a:xfrm flipH="1">
          <a:off x="2257425" y="1314450"/>
          <a:ext cx="0" cy="3143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11</xdr:row>
      <xdr:rowOff>0</xdr:rowOff>
    </xdr:from>
    <xdr:to>
      <xdr:col>9</xdr:col>
      <xdr:colOff>514350</xdr:colOff>
      <xdr:row>13</xdr:row>
      <xdr:rowOff>9525</xdr:rowOff>
    </xdr:to>
    <xdr:sp macro="" textlink="">
      <xdr:nvSpPr>
        <xdr:cNvPr id="9" name="Line 57">
          <a:extLst>
            <a:ext uri="{FF2B5EF4-FFF2-40B4-BE49-F238E27FC236}">
              <a16:creationId xmlns:a16="http://schemas.microsoft.com/office/drawing/2014/main" id="{00000000-0008-0000-1200-000009000000}"/>
            </a:ext>
          </a:extLst>
        </xdr:cNvPr>
        <xdr:cNvSpPr>
          <a:spLocks noChangeShapeType="1"/>
        </xdr:cNvSpPr>
      </xdr:nvSpPr>
      <xdr:spPr bwMode="auto">
        <a:xfrm>
          <a:off x="4276725" y="1971675"/>
          <a:ext cx="0" cy="3524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18</xdr:row>
      <xdr:rowOff>9525</xdr:rowOff>
    </xdr:from>
    <xdr:to>
      <xdr:col>9</xdr:col>
      <xdr:colOff>514350</xdr:colOff>
      <xdr:row>19</xdr:row>
      <xdr:rowOff>0</xdr:rowOff>
    </xdr:to>
    <xdr:sp macro="" textlink="">
      <xdr:nvSpPr>
        <xdr:cNvPr id="10" name="Line 59">
          <a:extLst>
            <a:ext uri="{FF2B5EF4-FFF2-40B4-BE49-F238E27FC236}">
              <a16:creationId xmlns:a16="http://schemas.microsoft.com/office/drawing/2014/main" id="{00000000-0008-0000-1200-00000A000000}"/>
            </a:ext>
          </a:extLst>
        </xdr:cNvPr>
        <xdr:cNvSpPr>
          <a:spLocks noChangeShapeType="1"/>
        </xdr:cNvSpPr>
      </xdr:nvSpPr>
      <xdr:spPr bwMode="auto">
        <a:xfrm>
          <a:off x="4276725" y="3181350"/>
          <a:ext cx="0" cy="1619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26</xdr:row>
      <xdr:rowOff>9525</xdr:rowOff>
    </xdr:from>
    <xdr:to>
      <xdr:col>9</xdr:col>
      <xdr:colOff>514350</xdr:colOff>
      <xdr:row>28</xdr:row>
      <xdr:rowOff>0</xdr:rowOff>
    </xdr:to>
    <xdr:sp macro="" textlink="">
      <xdr:nvSpPr>
        <xdr:cNvPr id="11" name="Line 60">
          <a:extLst>
            <a:ext uri="{FF2B5EF4-FFF2-40B4-BE49-F238E27FC236}">
              <a16:creationId xmlns:a16="http://schemas.microsoft.com/office/drawing/2014/main" id="{00000000-0008-0000-1200-00000B000000}"/>
            </a:ext>
          </a:extLst>
        </xdr:cNvPr>
        <xdr:cNvSpPr>
          <a:spLocks noChangeShapeType="1"/>
        </xdr:cNvSpPr>
      </xdr:nvSpPr>
      <xdr:spPr bwMode="auto">
        <a:xfrm>
          <a:off x="4276725" y="4552950"/>
          <a:ext cx="0" cy="3333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23</xdr:row>
      <xdr:rowOff>19050</xdr:rowOff>
    </xdr:from>
    <xdr:to>
      <xdr:col>9</xdr:col>
      <xdr:colOff>514350</xdr:colOff>
      <xdr:row>25</xdr:row>
      <xdr:rowOff>0</xdr:rowOff>
    </xdr:to>
    <xdr:sp macro="" textlink="">
      <xdr:nvSpPr>
        <xdr:cNvPr id="12" name="Line 61">
          <a:extLst>
            <a:ext uri="{FF2B5EF4-FFF2-40B4-BE49-F238E27FC236}">
              <a16:creationId xmlns:a16="http://schemas.microsoft.com/office/drawing/2014/main" id="{00000000-0008-0000-1200-00000C000000}"/>
            </a:ext>
          </a:extLst>
        </xdr:cNvPr>
        <xdr:cNvSpPr>
          <a:spLocks noChangeShapeType="1"/>
        </xdr:cNvSpPr>
      </xdr:nvSpPr>
      <xdr:spPr bwMode="auto">
        <a:xfrm>
          <a:off x="4276725" y="4048125"/>
          <a:ext cx="0" cy="3238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466725</xdr:colOff>
      <xdr:row>26</xdr:row>
      <xdr:rowOff>19050</xdr:rowOff>
    </xdr:from>
    <xdr:to>
      <xdr:col>4</xdr:col>
      <xdr:colOff>409575</xdr:colOff>
      <xdr:row>31</xdr:row>
      <xdr:rowOff>9525</xdr:rowOff>
    </xdr:to>
    <xdr:sp macro="" textlink="">
      <xdr:nvSpPr>
        <xdr:cNvPr id="13" name="Freeform 63">
          <a:extLst>
            <a:ext uri="{FF2B5EF4-FFF2-40B4-BE49-F238E27FC236}">
              <a16:creationId xmlns:a16="http://schemas.microsoft.com/office/drawing/2014/main" id="{00000000-0008-0000-1200-00000D000000}"/>
            </a:ext>
          </a:extLst>
        </xdr:cNvPr>
        <xdr:cNvSpPr>
          <a:spLocks/>
        </xdr:cNvSpPr>
      </xdr:nvSpPr>
      <xdr:spPr bwMode="auto">
        <a:xfrm>
          <a:off x="1181100" y="4562475"/>
          <a:ext cx="1038225" cy="847725"/>
        </a:xfrm>
        <a:custGeom>
          <a:avLst/>
          <a:gdLst>
            <a:gd name="T0" fmla="*/ 0 w 160"/>
            <a:gd name="T1" fmla="*/ 0 h 56"/>
            <a:gd name="T2" fmla="*/ 0 w 160"/>
            <a:gd name="T3" fmla="*/ 2147483647 h 56"/>
            <a:gd name="T4" fmla="*/ 2147483647 w 160"/>
            <a:gd name="T5" fmla="*/ 2147483647 h 56"/>
            <a:gd name="T6" fmla="*/ 2147483647 w 160"/>
            <a:gd name="T7" fmla="*/ 2147483647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9</xdr:col>
      <xdr:colOff>514350</xdr:colOff>
      <xdr:row>37</xdr:row>
      <xdr:rowOff>19050</xdr:rowOff>
    </xdr:from>
    <xdr:to>
      <xdr:col>9</xdr:col>
      <xdr:colOff>514350</xdr:colOff>
      <xdr:row>41</xdr:row>
      <xdr:rowOff>9525</xdr:rowOff>
    </xdr:to>
    <xdr:sp macro="" textlink="">
      <xdr:nvSpPr>
        <xdr:cNvPr id="14" name="Line 65">
          <a:extLst>
            <a:ext uri="{FF2B5EF4-FFF2-40B4-BE49-F238E27FC236}">
              <a16:creationId xmlns:a16="http://schemas.microsoft.com/office/drawing/2014/main" id="{00000000-0008-0000-1200-00000E000000}"/>
            </a:ext>
          </a:extLst>
        </xdr:cNvPr>
        <xdr:cNvSpPr>
          <a:spLocks noChangeShapeType="1"/>
        </xdr:cNvSpPr>
      </xdr:nvSpPr>
      <xdr:spPr bwMode="auto">
        <a:xfrm>
          <a:off x="4276725" y="6448425"/>
          <a:ext cx="0" cy="6762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5</xdr:col>
      <xdr:colOff>0</xdr:colOff>
      <xdr:row>41</xdr:row>
      <xdr:rowOff>95250</xdr:rowOff>
    </xdr:from>
    <xdr:to>
      <xdr:col>9</xdr:col>
      <xdr:colOff>0</xdr:colOff>
      <xdr:row>41</xdr:row>
      <xdr:rowOff>95250</xdr:rowOff>
    </xdr:to>
    <xdr:sp macro="" textlink="">
      <xdr:nvSpPr>
        <xdr:cNvPr id="15" name="Line 66">
          <a:extLst>
            <a:ext uri="{FF2B5EF4-FFF2-40B4-BE49-F238E27FC236}">
              <a16:creationId xmlns:a16="http://schemas.microsoft.com/office/drawing/2014/main" id="{00000000-0008-0000-1200-00000F000000}"/>
            </a:ext>
          </a:extLst>
        </xdr:cNvPr>
        <xdr:cNvSpPr>
          <a:spLocks noChangeShapeType="1"/>
        </xdr:cNvSpPr>
      </xdr:nvSpPr>
      <xdr:spPr bwMode="auto">
        <a:xfrm>
          <a:off x="2743200" y="7210425"/>
          <a:ext cx="10191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533400</xdr:colOff>
      <xdr:row>40</xdr:row>
      <xdr:rowOff>0</xdr:rowOff>
    </xdr:from>
    <xdr:to>
      <xdr:col>4</xdr:col>
      <xdr:colOff>533400</xdr:colOff>
      <xdr:row>40</xdr:row>
      <xdr:rowOff>152400</xdr:rowOff>
    </xdr:to>
    <xdr:sp macro="" textlink="">
      <xdr:nvSpPr>
        <xdr:cNvPr id="16" name="Line 67">
          <a:extLst>
            <a:ext uri="{FF2B5EF4-FFF2-40B4-BE49-F238E27FC236}">
              <a16:creationId xmlns:a16="http://schemas.microsoft.com/office/drawing/2014/main" id="{00000000-0008-0000-1200-000010000000}"/>
            </a:ext>
          </a:extLst>
        </xdr:cNvPr>
        <xdr:cNvSpPr>
          <a:spLocks noChangeShapeType="1"/>
        </xdr:cNvSpPr>
      </xdr:nvSpPr>
      <xdr:spPr bwMode="auto">
        <a:xfrm>
          <a:off x="2343150" y="6943725"/>
          <a:ext cx="0" cy="1524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45</xdr:row>
      <xdr:rowOff>9525</xdr:rowOff>
    </xdr:from>
    <xdr:to>
      <xdr:col>9</xdr:col>
      <xdr:colOff>514350</xdr:colOff>
      <xdr:row>47</xdr:row>
      <xdr:rowOff>9525</xdr:rowOff>
    </xdr:to>
    <xdr:sp macro="" textlink="">
      <xdr:nvSpPr>
        <xdr:cNvPr id="17" name="Line 69">
          <a:extLst>
            <a:ext uri="{FF2B5EF4-FFF2-40B4-BE49-F238E27FC236}">
              <a16:creationId xmlns:a16="http://schemas.microsoft.com/office/drawing/2014/main" id="{00000000-0008-0000-1200-000011000000}"/>
            </a:ext>
          </a:extLst>
        </xdr:cNvPr>
        <xdr:cNvSpPr>
          <a:spLocks noChangeShapeType="1"/>
        </xdr:cNvSpPr>
      </xdr:nvSpPr>
      <xdr:spPr bwMode="auto">
        <a:xfrm>
          <a:off x="4276725" y="781050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48</xdr:row>
      <xdr:rowOff>9525</xdr:rowOff>
    </xdr:from>
    <xdr:to>
      <xdr:col>9</xdr:col>
      <xdr:colOff>514350</xdr:colOff>
      <xdr:row>50</xdr:row>
      <xdr:rowOff>9525</xdr:rowOff>
    </xdr:to>
    <xdr:sp macro="" textlink="">
      <xdr:nvSpPr>
        <xdr:cNvPr id="18" name="Line 70">
          <a:extLst>
            <a:ext uri="{FF2B5EF4-FFF2-40B4-BE49-F238E27FC236}">
              <a16:creationId xmlns:a16="http://schemas.microsoft.com/office/drawing/2014/main" id="{00000000-0008-0000-1200-000012000000}"/>
            </a:ext>
          </a:extLst>
        </xdr:cNvPr>
        <xdr:cNvSpPr>
          <a:spLocks noChangeShapeType="1"/>
        </xdr:cNvSpPr>
      </xdr:nvSpPr>
      <xdr:spPr bwMode="auto">
        <a:xfrm>
          <a:off x="4276725" y="832485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5</xdr:row>
      <xdr:rowOff>28575</xdr:rowOff>
    </xdr:from>
    <xdr:to>
      <xdr:col>9</xdr:col>
      <xdr:colOff>514350</xdr:colOff>
      <xdr:row>6</xdr:row>
      <xdr:rowOff>0</xdr:rowOff>
    </xdr:to>
    <xdr:sp macro="" textlink="">
      <xdr:nvSpPr>
        <xdr:cNvPr id="19" name="Line 54">
          <a:extLst>
            <a:ext uri="{FF2B5EF4-FFF2-40B4-BE49-F238E27FC236}">
              <a16:creationId xmlns:a16="http://schemas.microsoft.com/office/drawing/2014/main" id="{00000000-0008-0000-1200-000013000000}"/>
            </a:ext>
          </a:extLst>
        </xdr:cNvPr>
        <xdr:cNvSpPr>
          <a:spLocks noChangeShapeType="1"/>
        </xdr:cNvSpPr>
      </xdr:nvSpPr>
      <xdr:spPr bwMode="auto">
        <a:xfrm>
          <a:off x="4276725" y="971550"/>
          <a:ext cx="0" cy="1428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447675</xdr:colOff>
      <xdr:row>5</xdr:row>
      <xdr:rowOff>19050</xdr:rowOff>
    </xdr:from>
    <xdr:to>
      <xdr:col>4</xdr:col>
      <xdr:colOff>447675</xdr:colOff>
      <xdr:row>6</xdr:row>
      <xdr:rowOff>0</xdr:rowOff>
    </xdr:to>
    <xdr:sp macro="" textlink="">
      <xdr:nvSpPr>
        <xdr:cNvPr id="20" name="Line 55">
          <a:extLst>
            <a:ext uri="{FF2B5EF4-FFF2-40B4-BE49-F238E27FC236}">
              <a16:creationId xmlns:a16="http://schemas.microsoft.com/office/drawing/2014/main" id="{00000000-0008-0000-1200-000014000000}"/>
            </a:ext>
          </a:extLst>
        </xdr:cNvPr>
        <xdr:cNvSpPr>
          <a:spLocks noChangeShapeType="1"/>
        </xdr:cNvSpPr>
      </xdr:nvSpPr>
      <xdr:spPr bwMode="auto">
        <a:xfrm>
          <a:off x="2257425" y="962025"/>
          <a:ext cx="0" cy="1524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29</xdr:row>
      <xdr:rowOff>9525</xdr:rowOff>
    </xdr:from>
    <xdr:to>
      <xdr:col>9</xdr:col>
      <xdr:colOff>514350</xdr:colOff>
      <xdr:row>31</xdr:row>
      <xdr:rowOff>0</xdr:rowOff>
    </xdr:to>
    <xdr:sp macro="" textlink="">
      <xdr:nvSpPr>
        <xdr:cNvPr id="21" name="Line 60">
          <a:extLst>
            <a:ext uri="{FF2B5EF4-FFF2-40B4-BE49-F238E27FC236}">
              <a16:creationId xmlns:a16="http://schemas.microsoft.com/office/drawing/2014/main" id="{00000000-0008-0000-1200-000015000000}"/>
            </a:ext>
          </a:extLst>
        </xdr:cNvPr>
        <xdr:cNvSpPr>
          <a:spLocks noChangeShapeType="1"/>
        </xdr:cNvSpPr>
      </xdr:nvSpPr>
      <xdr:spPr bwMode="auto">
        <a:xfrm>
          <a:off x="4276725" y="5067300"/>
          <a:ext cx="0" cy="3333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18</xdr:col>
      <xdr:colOff>523875</xdr:colOff>
      <xdr:row>39</xdr:row>
      <xdr:rowOff>76200</xdr:rowOff>
    </xdr:from>
    <xdr:to>
      <xdr:col>22</xdr:col>
      <xdr:colOff>0</xdr:colOff>
      <xdr:row>47</xdr:row>
      <xdr:rowOff>0</xdr:rowOff>
    </xdr:to>
    <xdr:sp macro="" textlink="">
      <xdr:nvSpPr>
        <xdr:cNvPr id="22" name="Freeform 3390">
          <a:extLst>
            <a:ext uri="{FF2B5EF4-FFF2-40B4-BE49-F238E27FC236}">
              <a16:creationId xmlns:a16="http://schemas.microsoft.com/office/drawing/2014/main" id="{00000000-0008-0000-1200-000016000000}"/>
            </a:ext>
          </a:extLst>
        </xdr:cNvPr>
        <xdr:cNvSpPr>
          <a:spLocks/>
        </xdr:cNvSpPr>
      </xdr:nvSpPr>
      <xdr:spPr bwMode="auto">
        <a:xfrm>
          <a:off x="7724775" y="6848475"/>
          <a:ext cx="790575" cy="1295400"/>
        </a:xfrm>
        <a:custGeom>
          <a:avLst/>
          <a:gdLst>
            <a:gd name="T0" fmla="*/ 0 w 83"/>
            <a:gd name="T1" fmla="*/ 0 h 95"/>
            <a:gd name="T2" fmla="*/ 0 w 83"/>
            <a:gd name="T3" fmla="*/ 2147483647 h 95"/>
            <a:gd name="T4" fmla="*/ 2147483647 w 83"/>
            <a:gd name="T5" fmla="*/ 2147483647 h 95"/>
            <a:gd name="T6" fmla="*/ 0 60000 65536"/>
            <a:gd name="T7" fmla="*/ 0 60000 65536"/>
            <a:gd name="T8" fmla="*/ 0 60000 65536"/>
          </a:gdLst>
          <a:ahLst/>
          <a:cxnLst>
            <a:cxn ang="T6">
              <a:pos x="T0" y="T1"/>
            </a:cxn>
            <a:cxn ang="T7">
              <a:pos x="T2" y="T3"/>
            </a:cxn>
            <a:cxn ang="T8">
              <a:pos x="T4" y="T5"/>
            </a:cxn>
          </a:cxnLst>
          <a:rect l="0" t="0" r="r" b="b"/>
          <a:pathLst>
            <a:path w="83" h="95">
              <a:moveTo>
                <a:pt x="0" y="0"/>
              </a:moveTo>
              <a:lnTo>
                <a:pt x="0" y="95"/>
              </a:lnTo>
              <a:lnTo>
                <a:pt x="83" y="95"/>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p>
    <xdr:clientData/>
  </xdr:twoCellAnchor>
  <xdr:twoCellAnchor>
    <xdr:from>
      <xdr:col>2</xdr:col>
      <xdr:colOff>476250</xdr:colOff>
      <xdr:row>39</xdr:row>
      <xdr:rowOff>161925</xdr:rowOff>
    </xdr:from>
    <xdr:to>
      <xdr:col>3</xdr:col>
      <xdr:colOff>152400</xdr:colOff>
      <xdr:row>41</xdr:row>
      <xdr:rowOff>104775</xdr:rowOff>
    </xdr:to>
    <xdr:sp macro="" textlink="">
      <xdr:nvSpPr>
        <xdr:cNvPr id="23" name="Freeform 3391">
          <a:extLst>
            <a:ext uri="{FF2B5EF4-FFF2-40B4-BE49-F238E27FC236}">
              <a16:creationId xmlns:a16="http://schemas.microsoft.com/office/drawing/2014/main" id="{00000000-0008-0000-1200-000017000000}"/>
            </a:ext>
          </a:extLst>
        </xdr:cNvPr>
        <xdr:cNvSpPr>
          <a:spLocks/>
        </xdr:cNvSpPr>
      </xdr:nvSpPr>
      <xdr:spPr bwMode="auto">
        <a:xfrm>
          <a:off x="1190625" y="6934200"/>
          <a:ext cx="609600" cy="285750"/>
        </a:xfrm>
        <a:custGeom>
          <a:avLst/>
          <a:gdLst>
            <a:gd name="T0" fmla="*/ 0 w 64"/>
            <a:gd name="T1" fmla="*/ 0 h 30"/>
            <a:gd name="T2" fmla="*/ 0 w 64"/>
            <a:gd name="T3" fmla="*/ 2147483647 h 30"/>
            <a:gd name="T4" fmla="*/ 2147483647 w 64"/>
            <a:gd name="T5" fmla="*/ 2147483647 h 30"/>
            <a:gd name="T6" fmla="*/ 0 60000 65536"/>
            <a:gd name="T7" fmla="*/ 0 60000 65536"/>
            <a:gd name="T8" fmla="*/ 0 60000 65536"/>
          </a:gdLst>
          <a:ahLst/>
          <a:cxnLst>
            <a:cxn ang="T6">
              <a:pos x="T0" y="T1"/>
            </a:cxn>
            <a:cxn ang="T7">
              <a:pos x="T2" y="T3"/>
            </a:cxn>
            <a:cxn ang="T8">
              <a:pos x="T4" y="T5"/>
            </a:cxn>
          </a:cxnLst>
          <a:rect l="0" t="0" r="r" b="b"/>
          <a:pathLst>
            <a:path w="64" h="30">
              <a:moveTo>
                <a:pt x="0" y="0"/>
              </a:moveTo>
              <a:lnTo>
                <a:pt x="0" y="30"/>
              </a:lnTo>
              <a:lnTo>
                <a:pt x="64" y="30"/>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p>
    <xdr:clientData/>
  </xdr:twoCellAnchor>
  <xdr:twoCellAnchor>
    <xdr:from>
      <xdr:col>9</xdr:col>
      <xdr:colOff>514350</xdr:colOff>
      <xdr:row>42</xdr:row>
      <xdr:rowOff>0</xdr:rowOff>
    </xdr:from>
    <xdr:to>
      <xdr:col>9</xdr:col>
      <xdr:colOff>514350</xdr:colOff>
      <xdr:row>44</xdr:row>
      <xdr:rowOff>9525</xdr:rowOff>
    </xdr:to>
    <xdr:sp macro="" textlink="">
      <xdr:nvSpPr>
        <xdr:cNvPr id="24" name="Line 69">
          <a:extLst>
            <a:ext uri="{FF2B5EF4-FFF2-40B4-BE49-F238E27FC236}">
              <a16:creationId xmlns:a16="http://schemas.microsoft.com/office/drawing/2014/main" id="{00000000-0008-0000-1200-000018000000}"/>
            </a:ext>
          </a:extLst>
        </xdr:cNvPr>
        <xdr:cNvSpPr>
          <a:spLocks noChangeShapeType="1"/>
        </xdr:cNvSpPr>
      </xdr:nvSpPr>
      <xdr:spPr bwMode="auto">
        <a:xfrm>
          <a:off x="4276725" y="7286625"/>
          <a:ext cx="0" cy="3524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10</xdr:col>
      <xdr:colOff>9525</xdr:colOff>
      <xdr:row>47</xdr:row>
      <xdr:rowOff>95250</xdr:rowOff>
    </xdr:from>
    <xdr:to>
      <xdr:col>14</xdr:col>
      <xdr:colOff>152400</xdr:colOff>
      <xdr:row>47</xdr:row>
      <xdr:rowOff>95250</xdr:rowOff>
    </xdr:to>
    <xdr:sp macro="" textlink="">
      <xdr:nvSpPr>
        <xdr:cNvPr id="25" name="Line 66">
          <a:extLst>
            <a:ext uri="{FF2B5EF4-FFF2-40B4-BE49-F238E27FC236}">
              <a16:creationId xmlns:a16="http://schemas.microsoft.com/office/drawing/2014/main" id="{00000000-0008-0000-1200-000019000000}"/>
            </a:ext>
          </a:extLst>
        </xdr:cNvPr>
        <xdr:cNvSpPr>
          <a:spLocks noChangeShapeType="1"/>
        </xdr:cNvSpPr>
      </xdr:nvSpPr>
      <xdr:spPr bwMode="auto">
        <a:xfrm>
          <a:off x="4800600" y="8239125"/>
          <a:ext cx="11334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5</xdr:col>
      <xdr:colOff>9525</xdr:colOff>
      <xdr:row>44</xdr:row>
      <xdr:rowOff>85725</xdr:rowOff>
    </xdr:from>
    <xdr:to>
      <xdr:col>9</xdr:col>
      <xdr:colOff>9525</xdr:colOff>
      <xdr:row>44</xdr:row>
      <xdr:rowOff>85725</xdr:rowOff>
    </xdr:to>
    <xdr:sp macro="" textlink="">
      <xdr:nvSpPr>
        <xdr:cNvPr id="26" name="Line 66">
          <a:extLst>
            <a:ext uri="{FF2B5EF4-FFF2-40B4-BE49-F238E27FC236}">
              <a16:creationId xmlns:a16="http://schemas.microsoft.com/office/drawing/2014/main" id="{00000000-0008-0000-1200-00001A000000}"/>
            </a:ext>
          </a:extLst>
        </xdr:cNvPr>
        <xdr:cNvSpPr>
          <a:spLocks noChangeShapeType="1"/>
        </xdr:cNvSpPr>
      </xdr:nvSpPr>
      <xdr:spPr bwMode="auto">
        <a:xfrm>
          <a:off x="2752725" y="7715250"/>
          <a:ext cx="10191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514350</xdr:colOff>
      <xdr:row>51</xdr:row>
      <xdr:rowOff>0</xdr:rowOff>
    </xdr:from>
    <xdr:to>
      <xdr:col>9</xdr:col>
      <xdr:colOff>514350</xdr:colOff>
      <xdr:row>53</xdr:row>
      <xdr:rowOff>9525</xdr:rowOff>
    </xdr:to>
    <xdr:sp macro="" textlink="">
      <xdr:nvSpPr>
        <xdr:cNvPr id="27" name="Line 70">
          <a:extLst>
            <a:ext uri="{FF2B5EF4-FFF2-40B4-BE49-F238E27FC236}">
              <a16:creationId xmlns:a16="http://schemas.microsoft.com/office/drawing/2014/main" id="{00000000-0008-0000-1200-00001B000000}"/>
            </a:ext>
          </a:extLst>
        </xdr:cNvPr>
        <xdr:cNvSpPr>
          <a:spLocks noChangeShapeType="1"/>
        </xdr:cNvSpPr>
      </xdr:nvSpPr>
      <xdr:spPr bwMode="auto">
        <a:xfrm>
          <a:off x="4276725" y="8829675"/>
          <a:ext cx="0" cy="3524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447675</xdr:colOff>
      <xdr:row>36</xdr:row>
      <xdr:rowOff>28575</xdr:rowOff>
    </xdr:from>
    <xdr:to>
      <xdr:col>15</xdr:col>
      <xdr:colOff>447675</xdr:colOff>
      <xdr:row>39</xdr:row>
      <xdr:rowOff>19050</xdr:rowOff>
    </xdr:to>
    <xdr:sp macro="" textlink="">
      <xdr:nvSpPr>
        <xdr:cNvPr id="28" name="Line 65">
          <a:extLst>
            <a:ext uri="{FF2B5EF4-FFF2-40B4-BE49-F238E27FC236}">
              <a16:creationId xmlns:a16="http://schemas.microsoft.com/office/drawing/2014/main" id="{00000000-0008-0000-1200-00001C000000}"/>
            </a:ext>
          </a:extLst>
        </xdr:cNvPr>
        <xdr:cNvSpPr>
          <a:spLocks noChangeShapeType="1"/>
        </xdr:cNvSpPr>
      </xdr:nvSpPr>
      <xdr:spPr bwMode="auto">
        <a:xfrm>
          <a:off x="6391275" y="6286500"/>
          <a:ext cx="0" cy="5048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0</xdr:colOff>
      <xdr:row>34</xdr:row>
      <xdr:rowOff>85725</xdr:rowOff>
    </xdr:from>
    <xdr:to>
      <xdr:col>4</xdr:col>
      <xdr:colOff>0</xdr:colOff>
      <xdr:row>34</xdr:row>
      <xdr:rowOff>85725</xdr:rowOff>
    </xdr:to>
    <xdr:sp macro="" textlink="">
      <xdr:nvSpPr>
        <xdr:cNvPr id="29" name="Line 3389">
          <a:extLst>
            <a:ext uri="{FF2B5EF4-FFF2-40B4-BE49-F238E27FC236}">
              <a16:creationId xmlns:a16="http://schemas.microsoft.com/office/drawing/2014/main" id="{00000000-0008-0000-1200-00001D000000}"/>
            </a:ext>
          </a:extLst>
        </xdr:cNvPr>
        <xdr:cNvSpPr>
          <a:spLocks noChangeShapeType="1"/>
        </xdr:cNvSpPr>
      </xdr:nvSpPr>
      <xdr:spPr bwMode="auto">
        <a:xfrm>
          <a:off x="1647825" y="6000750"/>
          <a:ext cx="1619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ffectLst/>
        <a:extLst>
          <a:ext uri="{909E8E84-426E-40DD-AFC4-6F175D3DCCD1}">
            <a14:hiddenFill xmlns:a14="http://schemas.microsoft.com/office/drawing/2010/main">
              <a:no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p>
    <xdr:clientData/>
  </xdr:twoCellAnchor>
  <xdr:twoCellAnchor>
    <xdr:from>
      <xdr:col>5</xdr:col>
      <xdr:colOff>0</xdr:colOff>
      <xdr:row>34</xdr:row>
      <xdr:rowOff>76200</xdr:rowOff>
    </xdr:from>
    <xdr:to>
      <xdr:col>9</xdr:col>
      <xdr:colOff>0</xdr:colOff>
      <xdr:row>34</xdr:row>
      <xdr:rowOff>76200</xdr:rowOff>
    </xdr:to>
    <xdr:sp macro="" textlink="">
      <xdr:nvSpPr>
        <xdr:cNvPr id="30" name="Line 5">
          <a:extLst>
            <a:ext uri="{FF2B5EF4-FFF2-40B4-BE49-F238E27FC236}">
              <a16:creationId xmlns:a16="http://schemas.microsoft.com/office/drawing/2014/main" id="{00000000-0008-0000-1200-00001E000000}"/>
            </a:ext>
          </a:extLst>
        </xdr:cNvPr>
        <xdr:cNvSpPr>
          <a:spLocks noChangeShapeType="1"/>
        </xdr:cNvSpPr>
      </xdr:nvSpPr>
      <xdr:spPr bwMode="auto">
        <a:xfrm>
          <a:off x="2743200" y="5991225"/>
          <a:ext cx="10191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466725</xdr:colOff>
      <xdr:row>24</xdr:row>
      <xdr:rowOff>9525</xdr:rowOff>
    </xdr:from>
    <xdr:to>
      <xdr:col>2</xdr:col>
      <xdr:colOff>466725</xdr:colOff>
      <xdr:row>25</xdr:row>
      <xdr:rowOff>9525</xdr:rowOff>
    </xdr:to>
    <xdr:sp macro="" textlink="">
      <xdr:nvSpPr>
        <xdr:cNvPr id="31" name="Line 60">
          <a:extLst>
            <a:ext uri="{FF2B5EF4-FFF2-40B4-BE49-F238E27FC236}">
              <a16:creationId xmlns:a16="http://schemas.microsoft.com/office/drawing/2014/main" id="{00000000-0008-0000-1200-00001F000000}"/>
            </a:ext>
          </a:extLst>
        </xdr:cNvPr>
        <xdr:cNvSpPr>
          <a:spLocks noChangeShapeType="1"/>
        </xdr:cNvSpPr>
      </xdr:nvSpPr>
      <xdr:spPr bwMode="auto">
        <a:xfrm>
          <a:off x="1181100" y="421005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5</xdr:col>
      <xdr:colOff>9525</xdr:colOff>
      <xdr:row>18</xdr:row>
      <xdr:rowOff>57150</xdr:rowOff>
    </xdr:from>
    <xdr:to>
      <xdr:col>8</xdr:col>
      <xdr:colOff>142875</xdr:colOff>
      <xdr:row>21</xdr:row>
      <xdr:rowOff>9525</xdr:rowOff>
    </xdr:to>
    <xdr:sp macro="" textlink="">
      <xdr:nvSpPr>
        <xdr:cNvPr id="32" name="Freeform 3522">
          <a:extLst>
            <a:ext uri="{FF2B5EF4-FFF2-40B4-BE49-F238E27FC236}">
              <a16:creationId xmlns:a16="http://schemas.microsoft.com/office/drawing/2014/main" id="{00000000-0008-0000-1200-000020000000}"/>
            </a:ext>
          </a:extLst>
        </xdr:cNvPr>
        <xdr:cNvSpPr>
          <a:spLocks/>
        </xdr:cNvSpPr>
      </xdr:nvSpPr>
      <xdr:spPr bwMode="auto">
        <a:xfrm>
          <a:off x="2752725" y="3228975"/>
          <a:ext cx="990600" cy="466725"/>
        </a:xfrm>
        <a:custGeom>
          <a:avLst/>
          <a:gdLst>
            <a:gd name="T0" fmla="*/ 0 w 88"/>
            <a:gd name="T1" fmla="*/ 0 h 35"/>
            <a:gd name="T2" fmla="*/ 2147483647 w 88"/>
            <a:gd name="T3" fmla="*/ 0 h 35"/>
            <a:gd name="T4" fmla="*/ 2147483647 w 88"/>
            <a:gd name="T5" fmla="*/ 2147483647 h 35"/>
            <a:gd name="T6" fmla="*/ 2147483647 w 88"/>
            <a:gd name="T7" fmla="*/ 2147483647 h 35"/>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88" h="35">
              <a:moveTo>
                <a:pt x="0" y="0"/>
              </a:moveTo>
              <a:lnTo>
                <a:pt x="45" y="0"/>
              </a:lnTo>
              <a:lnTo>
                <a:pt x="45" y="35"/>
              </a:lnTo>
              <a:lnTo>
                <a:pt x="88" y="35"/>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p>
    <xdr:clientData/>
  </xdr:twoCellAnchor>
  <xdr:twoCellAnchor>
    <xdr:from>
      <xdr:col>9</xdr:col>
      <xdr:colOff>552450</xdr:colOff>
      <xdr:row>39</xdr:row>
      <xdr:rowOff>161925</xdr:rowOff>
    </xdr:from>
    <xdr:to>
      <xdr:col>10</xdr:col>
      <xdr:colOff>95250</xdr:colOff>
      <xdr:row>41</xdr:row>
      <xdr:rowOff>28575</xdr:rowOff>
    </xdr:to>
    <xdr:sp macro="" textlink="">
      <xdr:nvSpPr>
        <xdr:cNvPr id="33" name="Text Box 3523">
          <a:extLst>
            <a:ext uri="{FF2B5EF4-FFF2-40B4-BE49-F238E27FC236}">
              <a16:creationId xmlns:a16="http://schemas.microsoft.com/office/drawing/2014/main" id="{00000000-0008-0000-1200-000021000000}"/>
            </a:ext>
          </a:extLst>
        </xdr:cNvPr>
        <xdr:cNvSpPr txBox="1">
          <a:spLocks noChangeArrowheads="1"/>
        </xdr:cNvSpPr>
      </xdr:nvSpPr>
      <xdr:spPr bwMode="auto">
        <a:xfrm>
          <a:off x="4314825" y="6934200"/>
          <a:ext cx="571500" cy="209550"/>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lgn="ctr">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36576" tIns="18288" rIns="0" bIns="0" anchor="t" upright="1"/>
        <a:lstStyle/>
        <a:p>
          <a:pPr algn="l" rtl="0">
            <a:defRPr sz="1000"/>
          </a:pPr>
          <a:r>
            <a:rPr lang="ja-JP" altLang="en-US" sz="1100" b="1" i="0" u="none" strike="noStrike" baseline="0">
              <a:solidFill>
                <a:srgbClr val="000000"/>
              </a:solidFill>
              <a:latin typeface="ＭＳ ゴシック"/>
              <a:ea typeface="ＭＳ ゴシック"/>
            </a:rPr>
            <a:t>OK</a:t>
          </a:r>
        </a:p>
      </xdr:txBody>
    </xdr:sp>
    <xdr:clientData/>
  </xdr:twoCellAnchor>
  <xdr:twoCellAnchor>
    <xdr:from>
      <xdr:col>7</xdr:col>
      <xdr:colOff>142875</xdr:colOff>
      <xdr:row>37</xdr:row>
      <xdr:rowOff>66675</xdr:rowOff>
    </xdr:from>
    <xdr:to>
      <xdr:col>10</xdr:col>
      <xdr:colOff>0</xdr:colOff>
      <xdr:row>38</xdr:row>
      <xdr:rowOff>66675</xdr:rowOff>
    </xdr:to>
    <xdr:sp macro="" textlink="">
      <xdr:nvSpPr>
        <xdr:cNvPr id="34" name="Text Box 3524">
          <a:extLst>
            <a:ext uri="{FF2B5EF4-FFF2-40B4-BE49-F238E27FC236}">
              <a16:creationId xmlns:a16="http://schemas.microsoft.com/office/drawing/2014/main" id="{00000000-0008-0000-1200-000022000000}"/>
            </a:ext>
          </a:extLst>
        </xdr:cNvPr>
        <xdr:cNvSpPr txBox="1">
          <a:spLocks noChangeArrowheads="1"/>
        </xdr:cNvSpPr>
      </xdr:nvSpPr>
      <xdr:spPr bwMode="auto">
        <a:xfrm>
          <a:off x="3305175" y="6496050"/>
          <a:ext cx="1485900" cy="171450"/>
        </a:xfrm>
        <a:prstGeom prst="rect">
          <a:avLst/>
        </a:prstGeom>
        <a:noFill/>
        <a:ln>
          <a:noFill/>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91240B29-F687-4F45-9708-019B960494DF}">
            <a14:hiddenLine xmlns:a14="http://schemas.microsoft.com/office/drawing/2010/main" w="9525" algn="ctr">
              <a:solidFill>
                <a:srgbClr xmlns:mc="http://schemas.openxmlformats.org/markup-compatibility/2006" val="000000" mc:Ignorable="a14" a14:legacySpreadsheetColorIndex="64"/>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xdr:spPr>
      <xdr:txBody>
        <a:bodyPr vertOverflow="clip" wrap="square" lIns="36576" tIns="18288" rIns="0" bIns="0" anchor="t" upright="1"/>
        <a:lstStyle/>
        <a:p>
          <a:pPr algn="l" rtl="0">
            <a:defRPr sz="1000"/>
          </a:pPr>
          <a:r>
            <a:rPr lang="ja-JP" altLang="en-US" sz="1100" b="1" i="0" u="none" strike="noStrike" baseline="0">
              <a:solidFill>
                <a:srgbClr val="000000"/>
              </a:solidFill>
              <a:latin typeface="ＭＳ ゴシック"/>
              <a:ea typeface="ＭＳ ゴシック"/>
            </a:rPr>
            <a:t>NG</a:t>
          </a:r>
          <a:r>
            <a:rPr lang="ja-JP" altLang="en-US" sz="600" b="1" i="0" u="none" strike="noStrike" baseline="0">
              <a:solidFill>
                <a:srgbClr val="000000"/>
              </a:solidFill>
              <a:latin typeface="ＭＳ ゴシック"/>
              <a:ea typeface="ＭＳ ゴシック"/>
            </a:rPr>
            <a:t>（濁り有）</a:t>
          </a:r>
          <a:endParaRPr lang="ja-JP" altLang="en-US" sz="1100" b="1" i="0" u="none" strike="noStrike" baseline="0">
            <a:solidFill>
              <a:srgbClr val="000000"/>
            </a:solidFill>
            <a:latin typeface="ＭＳ ゴシック"/>
            <a:ea typeface="ＭＳ ゴシック"/>
          </a:endParaRPr>
        </a:p>
        <a:p>
          <a:pPr algn="l" rtl="0">
            <a:defRPr sz="1000"/>
          </a:pPr>
          <a:endParaRPr lang="ja-JP" altLang="en-US" sz="1100" b="1" i="0" u="none" strike="noStrike" baseline="0">
            <a:solidFill>
              <a:srgbClr val="000000"/>
            </a:solidFill>
            <a:latin typeface="ＭＳ ゴシック"/>
            <a:ea typeface="ＭＳ ゴシック"/>
          </a:endParaRPr>
        </a:p>
        <a:p>
          <a:pPr algn="l" rtl="0">
            <a:defRPr sz="1000"/>
          </a:pPr>
          <a:endParaRPr lang="ja-JP" altLang="en-US" sz="1100" b="1" i="0" u="none" strike="noStrike" baseline="0">
            <a:solidFill>
              <a:srgbClr val="000000"/>
            </a:solidFill>
            <a:latin typeface="ＭＳ ゴシック"/>
            <a:ea typeface="ＭＳ ゴシック"/>
          </a:endParaRPr>
        </a:p>
      </xdr:txBody>
    </xdr:sp>
    <xdr:clientData/>
  </xdr:twoCellAnchor>
  <xdr:twoCellAnchor>
    <xdr:from>
      <xdr:col>7</xdr:col>
      <xdr:colOff>152400</xdr:colOff>
      <xdr:row>34</xdr:row>
      <xdr:rowOff>95250</xdr:rowOff>
    </xdr:from>
    <xdr:to>
      <xdr:col>9</xdr:col>
      <xdr:colOff>514350</xdr:colOff>
      <xdr:row>38</xdr:row>
      <xdr:rowOff>85725</xdr:rowOff>
    </xdr:to>
    <xdr:sp macro="" textlink="">
      <xdr:nvSpPr>
        <xdr:cNvPr id="35" name="Freeform 3525">
          <a:extLst>
            <a:ext uri="{FF2B5EF4-FFF2-40B4-BE49-F238E27FC236}">
              <a16:creationId xmlns:a16="http://schemas.microsoft.com/office/drawing/2014/main" id="{00000000-0008-0000-1200-000023000000}"/>
            </a:ext>
          </a:extLst>
        </xdr:cNvPr>
        <xdr:cNvSpPr>
          <a:spLocks/>
        </xdr:cNvSpPr>
      </xdr:nvSpPr>
      <xdr:spPr bwMode="auto">
        <a:xfrm>
          <a:off x="3314700" y="6010275"/>
          <a:ext cx="962025" cy="676275"/>
        </a:xfrm>
        <a:custGeom>
          <a:avLst/>
          <a:gdLst>
            <a:gd name="T0" fmla="*/ 2147483647 w 101"/>
            <a:gd name="T1" fmla="*/ 2147483647 h 58"/>
            <a:gd name="T2" fmla="*/ 0 w 101"/>
            <a:gd name="T3" fmla="*/ 2147483647 h 58"/>
            <a:gd name="T4" fmla="*/ 0 w 101"/>
            <a:gd name="T5" fmla="*/ 0 h 58"/>
            <a:gd name="T6" fmla="*/ 0 60000 65536"/>
            <a:gd name="T7" fmla="*/ 0 60000 65536"/>
            <a:gd name="T8" fmla="*/ 0 60000 65536"/>
          </a:gdLst>
          <a:ahLst/>
          <a:cxnLst>
            <a:cxn ang="T6">
              <a:pos x="T0" y="T1"/>
            </a:cxn>
            <a:cxn ang="T7">
              <a:pos x="T2" y="T3"/>
            </a:cxn>
            <a:cxn ang="T8">
              <a:pos x="T4" y="T5"/>
            </a:cxn>
          </a:cxnLst>
          <a:rect l="0" t="0" r="r" b="b"/>
          <a:pathLst>
            <a:path w="101" h="58">
              <a:moveTo>
                <a:pt x="101" y="58"/>
              </a:moveTo>
              <a:lnTo>
                <a:pt x="0" y="58"/>
              </a:lnTo>
              <a:lnTo>
                <a:pt x="0" y="0"/>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dash"/>
          <a:round/>
          <a:headEnd type="none" w="med" len="med"/>
          <a:tailEnd type="triangle" w="med" len="med"/>
        </a:ln>
        <a:effectLst/>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 uri="{AF507438-7753-43E0-B8FC-AC1667EBCBE1}">
            <a14:hiddenEffects xmlns:a14="http://schemas.microsoft.com/office/drawing/2010/main">
              <a:effectLst>
                <a:outerShdw dist="35921" dir="2700000" algn="ctr" rotWithShape="0">
                  <a:srgbClr val="808080"/>
                </a:outerShdw>
              </a:effectLst>
            </a14:hiddenEffects>
          </a:ext>
        </a:extLst>
      </xdr:spPr>
    </xdr:sp>
    <xdr:clientData/>
  </xdr:twoCellAnchor>
  <xdr:twoCellAnchor>
    <xdr:from>
      <xdr:col>4</xdr:col>
      <xdr:colOff>447675</xdr:colOff>
      <xdr:row>11</xdr:row>
      <xdr:rowOff>19050</xdr:rowOff>
    </xdr:from>
    <xdr:to>
      <xdr:col>4</xdr:col>
      <xdr:colOff>447675</xdr:colOff>
      <xdr:row>16</xdr:row>
      <xdr:rowOff>133350</xdr:rowOff>
    </xdr:to>
    <xdr:sp macro="" textlink="">
      <xdr:nvSpPr>
        <xdr:cNvPr id="36" name="Line 55">
          <a:extLst>
            <a:ext uri="{FF2B5EF4-FFF2-40B4-BE49-F238E27FC236}">
              <a16:creationId xmlns:a16="http://schemas.microsoft.com/office/drawing/2014/main" id="{00000000-0008-0000-1200-000024000000}"/>
            </a:ext>
          </a:extLst>
        </xdr:cNvPr>
        <xdr:cNvSpPr>
          <a:spLocks noChangeShapeType="1"/>
        </xdr:cNvSpPr>
      </xdr:nvSpPr>
      <xdr:spPr bwMode="auto">
        <a:xfrm flipH="1">
          <a:off x="2257425" y="1990725"/>
          <a:ext cx="0" cy="9715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7</xdr:col>
      <xdr:colOff>100854</xdr:colOff>
      <xdr:row>12</xdr:row>
      <xdr:rowOff>67235</xdr:rowOff>
    </xdr:from>
    <xdr:to>
      <xdr:col>13</xdr:col>
      <xdr:colOff>11207</xdr:colOff>
      <xdr:row>46</xdr:row>
      <xdr:rowOff>33618</xdr:rowOff>
    </xdr:to>
    <xdr:sp macro="" textlink="">
      <xdr:nvSpPr>
        <xdr:cNvPr id="37" name="正方形/長方形 36">
          <a:extLst>
            <a:ext uri="{FF2B5EF4-FFF2-40B4-BE49-F238E27FC236}">
              <a16:creationId xmlns:a16="http://schemas.microsoft.com/office/drawing/2014/main" id="{00000000-0008-0000-1200-000025000000}"/>
            </a:ext>
          </a:extLst>
        </xdr:cNvPr>
        <xdr:cNvSpPr/>
      </xdr:nvSpPr>
      <xdr:spPr>
        <a:xfrm>
          <a:off x="3263154" y="2210360"/>
          <a:ext cx="2367803" cy="5795683"/>
        </a:xfrm>
        <a:prstGeom prst="rect">
          <a:avLst/>
        </a:prstGeom>
        <a:noFill/>
        <a:ln>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56030</xdr:colOff>
      <xdr:row>46</xdr:row>
      <xdr:rowOff>67236</xdr:rowOff>
    </xdr:from>
    <xdr:to>
      <xdr:col>13</xdr:col>
      <xdr:colOff>22412</xdr:colOff>
      <xdr:row>49</xdr:row>
      <xdr:rowOff>44824</xdr:rowOff>
    </xdr:to>
    <xdr:sp macro="" textlink="">
      <xdr:nvSpPr>
        <xdr:cNvPr id="38" name="正方形/長方形 37">
          <a:extLst>
            <a:ext uri="{FF2B5EF4-FFF2-40B4-BE49-F238E27FC236}">
              <a16:creationId xmlns:a16="http://schemas.microsoft.com/office/drawing/2014/main" id="{00000000-0008-0000-1200-000026000000}"/>
            </a:ext>
          </a:extLst>
        </xdr:cNvPr>
        <xdr:cNvSpPr/>
      </xdr:nvSpPr>
      <xdr:spPr>
        <a:xfrm>
          <a:off x="3218330" y="8039661"/>
          <a:ext cx="2423832" cy="491938"/>
        </a:xfrm>
        <a:prstGeom prst="rect">
          <a:avLst/>
        </a:prstGeom>
        <a:noFill/>
        <a:ln>
          <a:solidFill>
            <a:srgbClr val="92D05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56031</xdr:colOff>
      <xdr:row>2</xdr:row>
      <xdr:rowOff>106456</xdr:rowOff>
    </xdr:from>
    <xdr:to>
      <xdr:col>7</xdr:col>
      <xdr:colOff>33619</xdr:colOff>
      <xdr:row>20</xdr:row>
      <xdr:rowOff>33618</xdr:rowOff>
    </xdr:to>
    <xdr:sp macro="" textlink="">
      <xdr:nvSpPr>
        <xdr:cNvPr id="39" name="正方形/長方形 38">
          <a:extLst>
            <a:ext uri="{FF2B5EF4-FFF2-40B4-BE49-F238E27FC236}">
              <a16:creationId xmlns:a16="http://schemas.microsoft.com/office/drawing/2014/main" id="{00000000-0008-0000-1200-000027000000}"/>
            </a:ext>
          </a:extLst>
        </xdr:cNvPr>
        <xdr:cNvSpPr/>
      </xdr:nvSpPr>
      <xdr:spPr>
        <a:xfrm>
          <a:off x="770406" y="506506"/>
          <a:ext cx="2425513" cy="3041837"/>
        </a:xfrm>
        <a:prstGeom prst="rect">
          <a:avLst/>
        </a:prstGeom>
        <a:noFill/>
        <a:ln>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134473</xdr:colOff>
      <xdr:row>20</xdr:row>
      <xdr:rowOff>145675</xdr:rowOff>
    </xdr:from>
    <xdr:to>
      <xdr:col>6</xdr:col>
      <xdr:colOff>212913</xdr:colOff>
      <xdr:row>33</xdr:row>
      <xdr:rowOff>44822</xdr:rowOff>
    </xdr:to>
    <xdr:sp macro="" textlink="">
      <xdr:nvSpPr>
        <xdr:cNvPr id="40" name="正方形/長方形 39">
          <a:extLst>
            <a:ext uri="{FF2B5EF4-FFF2-40B4-BE49-F238E27FC236}">
              <a16:creationId xmlns:a16="http://schemas.microsoft.com/office/drawing/2014/main" id="{00000000-0008-0000-1200-000028000000}"/>
            </a:ext>
          </a:extLst>
        </xdr:cNvPr>
        <xdr:cNvSpPr/>
      </xdr:nvSpPr>
      <xdr:spPr>
        <a:xfrm>
          <a:off x="686923" y="3660400"/>
          <a:ext cx="2431115" cy="2127997"/>
        </a:xfrm>
        <a:prstGeom prst="rect">
          <a:avLst/>
        </a:prstGeom>
        <a:noFill/>
        <a:ln>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123265</xdr:colOff>
      <xdr:row>33</xdr:row>
      <xdr:rowOff>100852</xdr:rowOff>
    </xdr:from>
    <xdr:to>
      <xdr:col>6</xdr:col>
      <xdr:colOff>201705</xdr:colOff>
      <xdr:row>36</xdr:row>
      <xdr:rowOff>100853</xdr:rowOff>
    </xdr:to>
    <xdr:sp macro="" textlink="">
      <xdr:nvSpPr>
        <xdr:cNvPr id="41" name="正方形/長方形 40">
          <a:extLst>
            <a:ext uri="{FF2B5EF4-FFF2-40B4-BE49-F238E27FC236}">
              <a16:creationId xmlns:a16="http://schemas.microsoft.com/office/drawing/2014/main" id="{00000000-0008-0000-1200-000029000000}"/>
            </a:ext>
          </a:extLst>
        </xdr:cNvPr>
        <xdr:cNvSpPr/>
      </xdr:nvSpPr>
      <xdr:spPr>
        <a:xfrm>
          <a:off x="675715" y="5844427"/>
          <a:ext cx="2431115" cy="514351"/>
        </a:xfrm>
        <a:prstGeom prst="rect">
          <a:avLst/>
        </a:prstGeom>
        <a:noFill/>
        <a:ln>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493061</xdr:colOff>
      <xdr:row>38</xdr:row>
      <xdr:rowOff>67236</xdr:rowOff>
    </xdr:from>
    <xdr:to>
      <xdr:col>6</xdr:col>
      <xdr:colOff>22413</xdr:colOff>
      <xdr:row>42</xdr:row>
      <xdr:rowOff>134471</xdr:rowOff>
    </xdr:to>
    <xdr:sp macro="" textlink="">
      <xdr:nvSpPr>
        <xdr:cNvPr id="42" name="正方形/長方形 41">
          <a:extLst>
            <a:ext uri="{FF2B5EF4-FFF2-40B4-BE49-F238E27FC236}">
              <a16:creationId xmlns:a16="http://schemas.microsoft.com/office/drawing/2014/main" id="{00000000-0008-0000-1200-00002A000000}"/>
            </a:ext>
          </a:extLst>
        </xdr:cNvPr>
        <xdr:cNvSpPr/>
      </xdr:nvSpPr>
      <xdr:spPr>
        <a:xfrm>
          <a:off x="493061" y="6668061"/>
          <a:ext cx="2434477" cy="753035"/>
        </a:xfrm>
        <a:prstGeom prst="rect">
          <a:avLst/>
        </a:prstGeom>
        <a:noFill/>
        <a:ln>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829235</xdr:colOff>
      <xdr:row>43</xdr:row>
      <xdr:rowOff>56031</xdr:rowOff>
    </xdr:from>
    <xdr:to>
      <xdr:col>6</xdr:col>
      <xdr:colOff>134472</xdr:colOff>
      <xdr:row>45</xdr:row>
      <xdr:rowOff>134470</xdr:rowOff>
    </xdr:to>
    <xdr:sp macro="" textlink="">
      <xdr:nvSpPr>
        <xdr:cNvPr id="43" name="正方形/長方形 42">
          <a:extLst>
            <a:ext uri="{FF2B5EF4-FFF2-40B4-BE49-F238E27FC236}">
              <a16:creationId xmlns:a16="http://schemas.microsoft.com/office/drawing/2014/main" id="{00000000-0008-0000-1200-00002B000000}"/>
            </a:ext>
          </a:extLst>
        </xdr:cNvPr>
        <xdr:cNvSpPr/>
      </xdr:nvSpPr>
      <xdr:spPr>
        <a:xfrm>
          <a:off x="1543610" y="7514106"/>
          <a:ext cx="1495987" cy="421339"/>
        </a:xfrm>
        <a:prstGeom prst="rect">
          <a:avLst/>
        </a:prstGeom>
        <a:noFill/>
        <a:ln>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156883</xdr:colOff>
      <xdr:row>3</xdr:row>
      <xdr:rowOff>22412</xdr:rowOff>
    </xdr:from>
    <xdr:to>
      <xdr:col>13</xdr:col>
      <xdr:colOff>123265</xdr:colOff>
      <xdr:row>11</xdr:row>
      <xdr:rowOff>145678</xdr:rowOff>
    </xdr:to>
    <xdr:sp macro="" textlink="">
      <xdr:nvSpPr>
        <xdr:cNvPr id="44" name="正方形/長方形 43">
          <a:extLst>
            <a:ext uri="{FF2B5EF4-FFF2-40B4-BE49-F238E27FC236}">
              <a16:creationId xmlns:a16="http://schemas.microsoft.com/office/drawing/2014/main" id="{00000000-0008-0000-1200-00002C000000}"/>
            </a:ext>
          </a:extLst>
        </xdr:cNvPr>
        <xdr:cNvSpPr/>
      </xdr:nvSpPr>
      <xdr:spPr>
        <a:xfrm>
          <a:off x="3319183" y="574862"/>
          <a:ext cx="2423832" cy="1542491"/>
        </a:xfrm>
        <a:prstGeom prst="rect">
          <a:avLst/>
        </a:prstGeom>
        <a:noFill/>
        <a:ln>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593911</xdr:colOff>
      <xdr:row>10</xdr:row>
      <xdr:rowOff>0</xdr:rowOff>
    </xdr:from>
    <xdr:to>
      <xdr:col>2</xdr:col>
      <xdr:colOff>605117</xdr:colOff>
      <xdr:row>16</xdr:row>
      <xdr:rowOff>145677</xdr:rowOff>
    </xdr:to>
    <xdr:cxnSp macro="">
      <xdr:nvCxnSpPr>
        <xdr:cNvPr id="45" name="直線矢印コネクタ 44">
          <a:extLst>
            <a:ext uri="{FF2B5EF4-FFF2-40B4-BE49-F238E27FC236}">
              <a16:creationId xmlns:a16="http://schemas.microsoft.com/office/drawing/2014/main" id="{00000000-0008-0000-1200-00002D000000}"/>
            </a:ext>
          </a:extLst>
        </xdr:cNvPr>
        <xdr:cNvCxnSpPr/>
      </xdr:nvCxnSpPr>
      <xdr:spPr>
        <a:xfrm>
          <a:off x="1308286" y="1800225"/>
          <a:ext cx="11206" cy="1174377"/>
        </a:xfrm>
        <a:prstGeom prst="straightConnector1">
          <a:avLst/>
        </a:prstGeom>
        <a:ln>
          <a:prstDash val="sysDot"/>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100854</xdr:colOff>
      <xdr:row>37</xdr:row>
      <xdr:rowOff>67234</xdr:rowOff>
    </xdr:from>
    <xdr:to>
      <xdr:col>18</xdr:col>
      <xdr:colOff>168089</xdr:colOff>
      <xdr:row>41</xdr:row>
      <xdr:rowOff>112059</xdr:rowOff>
    </xdr:to>
    <xdr:sp macro="" textlink="">
      <xdr:nvSpPr>
        <xdr:cNvPr id="46" name="正方形/長方形 45">
          <a:extLst>
            <a:ext uri="{FF2B5EF4-FFF2-40B4-BE49-F238E27FC236}">
              <a16:creationId xmlns:a16="http://schemas.microsoft.com/office/drawing/2014/main" id="{00000000-0008-0000-1200-00002E000000}"/>
            </a:ext>
          </a:extLst>
        </xdr:cNvPr>
        <xdr:cNvSpPr/>
      </xdr:nvSpPr>
      <xdr:spPr>
        <a:xfrm>
          <a:off x="5720604" y="6496609"/>
          <a:ext cx="1648385" cy="730625"/>
        </a:xfrm>
        <a:prstGeom prst="rect">
          <a:avLst/>
        </a:prstGeom>
        <a:noFill/>
        <a:ln>
          <a:solidFill>
            <a:srgbClr val="7030A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123266</xdr:colOff>
      <xdr:row>15</xdr:row>
      <xdr:rowOff>1</xdr:rowOff>
    </xdr:from>
    <xdr:to>
      <xdr:col>12</xdr:col>
      <xdr:colOff>425825</xdr:colOff>
      <xdr:row>16</xdr:row>
      <xdr:rowOff>100853</xdr:rowOff>
    </xdr:to>
    <xdr:sp macro="" textlink="">
      <xdr:nvSpPr>
        <xdr:cNvPr id="47" name="テキスト ボックス 46">
          <a:extLst>
            <a:ext uri="{FF2B5EF4-FFF2-40B4-BE49-F238E27FC236}">
              <a16:creationId xmlns:a16="http://schemas.microsoft.com/office/drawing/2014/main" id="{00000000-0008-0000-1200-00002F000000}"/>
            </a:ext>
          </a:extLst>
        </xdr:cNvPr>
        <xdr:cNvSpPr txBox="1"/>
      </xdr:nvSpPr>
      <xdr:spPr>
        <a:xfrm>
          <a:off x="4914341" y="2657476"/>
          <a:ext cx="626409" cy="27230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b="1"/>
            <a:t>RK-05</a:t>
          </a:r>
          <a:endParaRPr kumimoji="1" lang="ja-JP" altLang="en-US" sz="1100" b="1"/>
        </a:p>
      </xdr:txBody>
    </xdr:sp>
    <xdr:clientData/>
  </xdr:twoCellAnchor>
  <xdr:twoCellAnchor>
    <xdr:from>
      <xdr:col>7</xdr:col>
      <xdr:colOff>78442</xdr:colOff>
      <xdr:row>49</xdr:row>
      <xdr:rowOff>112061</xdr:rowOff>
    </xdr:from>
    <xdr:to>
      <xdr:col>13</xdr:col>
      <xdr:colOff>44824</xdr:colOff>
      <xdr:row>52</xdr:row>
      <xdr:rowOff>89648</xdr:rowOff>
    </xdr:to>
    <xdr:sp macro="" textlink="">
      <xdr:nvSpPr>
        <xdr:cNvPr id="48" name="正方形/長方形 47">
          <a:extLst>
            <a:ext uri="{FF2B5EF4-FFF2-40B4-BE49-F238E27FC236}">
              <a16:creationId xmlns:a16="http://schemas.microsoft.com/office/drawing/2014/main" id="{00000000-0008-0000-1200-000030000000}"/>
            </a:ext>
          </a:extLst>
        </xdr:cNvPr>
        <xdr:cNvSpPr/>
      </xdr:nvSpPr>
      <xdr:spPr>
        <a:xfrm>
          <a:off x="3240742" y="8598836"/>
          <a:ext cx="2423832" cy="491937"/>
        </a:xfrm>
        <a:prstGeom prst="rect">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89649</xdr:colOff>
      <xdr:row>2</xdr:row>
      <xdr:rowOff>84044</xdr:rowOff>
    </xdr:from>
    <xdr:to>
      <xdr:col>7</xdr:col>
      <xdr:colOff>67237</xdr:colOff>
      <xdr:row>20</xdr:row>
      <xdr:rowOff>11206</xdr:rowOff>
    </xdr:to>
    <xdr:sp macro="" textlink="">
      <xdr:nvSpPr>
        <xdr:cNvPr id="49" name="正方形/長方形 48">
          <a:extLst>
            <a:ext uri="{FF2B5EF4-FFF2-40B4-BE49-F238E27FC236}">
              <a16:creationId xmlns:a16="http://schemas.microsoft.com/office/drawing/2014/main" id="{00000000-0008-0000-1200-000031000000}"/>
            </a:ext>
          </a:extLst>
        </xdr:cNvPr>
        <xdr:cNvSpPr/>
      </xdr:nvSpPr>
      <xdr:spPr>
        <a:xfrm>
          <a:off x="804024" y="484094"/>
          <a:ext cx="2425513" cy="3041837"/>
        </a:xfrm>
        <a:prstGeom prst="rect">
          <a:avLst/>
        </a:prstGeom>
        <a:noFill/>
        <a:ln>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11208</xdr:colOff>
      <xdr:row>20</xdr:row>
      <xdr:rowOff>123263</xdr:rowOff>
    </xdr:from>
    <xdr:to>
      <xdr:col>6</xdr:col>
      <xdr:colOff>246531</xdr:colOff>
      <xdr:row>33</xdr:row>
      <xdr:rowOff>22410</xdr:rowOff>
    </xdr:to>
    <xdr:sp macro="" textlink="">
      <xdr:nvSpPr>
        <xdr:cNvPr id="50" name="正方形/長方形 49">
          <a:extLst>
            <a:ext uri="{FF2B5EF4-FFF2-40B4-BE49-F238E27FC236}">
              <a16:creationId xmlns:a16="http://schemas.microsoft.com/office/drawing/2014/main" id="{00000000-0008-0000-1200-000032000000}"/>
            </a:ext>
          </a:extLst>
        </xdr:cNvPr>
        <xdr:cNvSpPr/>
      </xdr:nvSpPr>
      <xdr:spPr>
        <a:xfrm>
          <a:off x="725583" y="3637988"/>
          <a:ext cx="2426073" cy="2127997"/>
        </a:xfrm>
        <a:prstGeom prst="rect">
          <a:avLst/>
        </a:prstGeom>
        <a:noFill/>
        <a:ln>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526679</xdr:colOff>
      <xdr:row>38</xdr:row>
      <xdr:rowOff>44824</xdr:rowOff>
    </xdr:from>
    <xdr:to>
      <xdr:col>6</xdr:col>
      <xdr:colOff>56031</xdr:colOff>
      <xdr:row>42</xdr:row>
      <xdr:rowOff>112059</xdr:rowOff>
    </xdr:to>
    <xdr:sp macro="" textlink="">
      <xdr:nvSpPr>
        <xdr:cNvPr id="51" name="正方形/長方形 50">
          <a:extLst>
            <a:ext uri="{FF2B5EF4-FFF2-40B4-BE49-F238E27FC236}">
              <a16:creationId xmlns:a16="http://schemas.microsoft.com/office/drawing/2014/main" id="{00000000-0008-0000-1200-000033000000}"/>
            </a:ext>
          </a:extLst>
        </xdr:cNvPr>
        <xdr:cNvSpPr/>
      </xdr:nvSpPr>
      <xdr:spPr>
        <a:xfrm>
          <a:off x="526679" y="6645649"/>
          <a:ext cx="2434477" cy="753035"/>
        </a:xfrm>
        <a:prstGeom prst="rect">
          <a:avLst/>
        </a:prstGeom>
        <a:noFill/>
        <a:ln>
          <a:solidFill>
            <a:srgbClr val="FFFF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24</xdr:col>
      <xdr:colOff>44823</xdr:colOff>
      <xdr:row>10</xdr:row>
      <xdr:rowOff>78441</xdr:rowOff>
    </xdr:from>
    <xdr:ext cx="2925046" cy="1092928"/>
    <xdr:sp macro="" textlink="">
      <xdr:nvSpPr>
        <xdr:cNvPr id="52" name="テキスト ボックス 51">
          <a:extLst>
            <a:ext uri="{FF2B5EF4-FFF2-40B4-BE49-F238E27FC236}">
              <a16:creationId xmlns:a16="http://schemas.microsoft.com/office/drawing/2014/main" id="{00000000-0008-0000-1200-000034000000}"/>
            </a:ext>
          </a:extLst>
        </xdr:cNvPr>
        <xdr:cNvSpPr txBox="1"/>
      </xdr:nvSpPr>
      <xdr:spPr>
        <a:xfrm>
          <a:off x="9322173" y="1878666"/>
          <a:ext cx="2925046"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200">
              <a:solidFill>
                <a:sysClr val="windowText" lastClr="000000"/>
              </a:solidFill>
            </a:rPr>
            <a:t>原料仕込み工程　状態</a:t>
          </a:r>
          <a:endParaRPr kumimoji="1" lang="en-US" altLang="ja-JP" sz="1200">
            <a:solidFill>
              <a:sysClr val="windowText" lastClr="000000"/>
            </a:solidFill>
          </a:endParaRPr>
        </a:p>
        <a:p>
          <a:r>
            <a:rPr kumimoji="1" lang="ja-JP" altLang="en-US" sz="1200">
              <a:solidFill>
                <a:sysClr val="windowText" lastClr="000000"/>
              </a:solidFill>
            </a:rPr>
            <a:t>・物質；</a:t>
          </a:r>
          <a:r>
            <a:rPr kumimoji="1" lang="en-US" altLang="ja-JP" sz="1200">
              <a:solidFill>
                <a:sysClr val="windowText" lastClr="000000"/>
              </a:solidFill>
            </a:rPr>
            <a:t>TBA</a:t>
          </a:r>
        </a:p>
        <a:p>
          <a:r>
            <a:rPr kumimoji="1" lang="ja-JP" altLang="en-US" sz="1200">
              <a:solidFill>
                <a:sysClr val="windowText" lastClr="000000"/>
              </a:solidFill>
            </a:rPr>
            <a:t>・温度；常温</a:t>
          </a:r>
          <a:endParaRPr kumimoji="1" lang="en-US" altLang="ja-JP" sz="1200">
            <a:solidFill>
              <a:sysClr val="windowText" lastClr="000000"/>
            </a:solidFill>
          </a:endParaRP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24</xdr:col>
      <xdr:colOff>78442</xdr:colOff>
      <xdr:row>18</xdr:row>
      <xdr:rowOff>11205</xdr:rowOff>
    </xdr:from>
    <xdr:ext cx="2925046" cy="1092928"/>
    <xdr:sp macro="" textlink="">
      <xdr:nvSpPr>
        <xdr:cNvPr id="53" name="テキスト ボックス 52">
          <a:extLst>
            <a:ext uri="{FF2B5EF4-FFF2-40B4-BE49-F238E27FC236}">
              <a16:creationId xmlns:a16="http://schemas.microsoft.com/office/drawing/2014/main" id="{00000000-0008-0000-1200-000035000000}"/>
            </a:ext>
          </a:extLst>
        </xdr:cNvPr>
        <xdr:cNvSpPr txBox="1"/>
      </xdr:nvSpPr>
      <xdr:spPr>
        <a:xfrm>
          <a:off x="9355792" y="3183030"/>
          <a:ext cx="2925046"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200">
              <a:solidFill>
                <a:sysClr val="windowText" lastClr="000000"/>
              </a:solidFill>
            </a:rPr>
            <a:t>滴下反応工程　状態</a:t>
          </a:r>
          <a:endParaRPr kumimoji="1" lang="en-US" altLang="ja-JP" sz="1200">
            <a:solidFill>
              <a:sysClr val="windowText" lastClr="000000"/>
            </a:solidFill>
          </a:endParaRPr>
        </a:p>
        <a:p>
          <a:r>
            <a:rPr kumimoji="1" lang="ja-JP" altLang="en-US" sz="1200">
              <a:solidFill>
                <a:sysClr val="windowText" lastClr="000000"/>
              </a:solidFill>
            </a:rPr>
            <a:t>・物質；</a:t>
          </a:r>
          <a:r>
            <a:rPr kumimoji="1" lang="en-US" altLang="ja-JP" sz="1200">
              <a:solidFill>
                <a:sysClr val="windowText" lastClr="000000"/>
              </a:solidFill>
            </a:rPr>
            <a:t>TBA</a:t>
          </a:r>
          <a:r>
            <a:rPr kumimoji="1" lang="ja-JP" altLang="en-US" sz="1200">
              <a:solidFill>
                <a:sysClr val="windowText" lastClr="000000"/>
              </a:solidFill>
            </a:rPr>
            <a:t>、</a:t>
          </a:r>
          <a:r>
            <a:rPr kumimoji="1" lang="en-US" altLang="ja-JP" sz="1200">
              <a:solidFill>
                <a:sysClr val="windowText" lastClr="000000"/>
              </a:solidFill>
            </a:rPr>
            <a:t>DES</a:t>
          </a:r>
        </a:p>
        <a:p>
          <a:r>
            <a:rPr kumimoji="1" lang="ja-JP" altLang="en-US" sz="1200">
              <a:solidFill>
                <a:sysClr val="windowText" lastClr="000000"/>
              </a:solidFill>
            </a:rPr>
            <a:t>・温度；</a:t>
          </a:r>
          <a:r>
            <a:rPr kumimoji="1" lang="en-US" altLang="ja-JP" sz="1200">
              <a:solidFill>
                <a:srgbClr val="FF0000"/>
              </a:solidFill>
            </a:rPr>
            <a:t>85~95</a:t>
          </a:r>
          <a:r>
            <a:rPr kumimoji="1" lang="ja-JP" altLang="en-US" sz="1200">
              <a:solidFill>
                <a:srgbClr val="FF0000"/>
              </a:solidFill>
            </a:rPr>
            <a:t>℃</a:t>
          </a:r>
          <a:endParaRPr kumimoji="1" lang="en-US" altLang="ja-JP" sz="1200">
            <a:solidFill>
              <a:srgbClr val="FF0000"/>
            </a:solidFill>
          </a:endParaRP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26</xdr:col>
      <xdr:colOff>67236</xdr:colOff>
      <xdr:row>33</xdr:row>
      <xdr:rowOff>67234</xdr:rowOff>
    </xdr:from>
    <xdr:ext cx="2925046" cy="1092928"/>
    <xdr:sp macro="" textlink="">
      <xdr:nvSpPr>
        <xdr:cNvPr id="54" name="テキスト ボックス 53">
          <a:extLst>
            <a:ext uri="{FF2B5EF4-FFF2-40B4-BE49-F238E27FC236}">
              <a16:creationId xmlns:a16="http://schemas.microsoft.com/office/drawing/2014/main" id="{00000000-0008-0000-1200-000036000000}"/>
            </a:ext>
          </a:extLst>
        </xdr:cNvPr>
        <xdr:cNvSpPr txBox="1"/>
      </xdr:nvSpPr>
      <xdr:spPr>
        <a:xfrm>
          <a:off x="9725586" y="5810809"/>
          <a:ext cx="2925046"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200">
              <a:solidFill>
                <a:sysClr val="windowText" lastClr="000000"/>
              </a:solidFill>
            </a:rPr>
            <a:t>脱ｱﾐﾝ工程　状態</a:t>
          </a:r>
          <a:endParaRPr kumimoji="1" lang="en-US" altLang="ja-JP" sz="1200">
            <a:solidFill>
              <a:sysClr val="windowText" lastClr="000000"/>
            </a:solidFill>
          </a:endParaRPr>
        </a:p>
        <a:p>
          <a:r>
            <a:rPr kumimoji="1" lang="ja-JP" altLang="en-US" sz="1200">
              <a:solidFill>
                <a:sysClr val="windowText" lastClr="000000"/>
              </a:solidFill>
            </a:rPr>
            <a:t>・物質；</a:t>
          </a:r>
          <a:r>
            <a:rPr kumimoji="1" lang="en-US" altLang="ja-JP" sz="1200">
              <a:solidFill>
                <a:sysClr val="windowText" lastClr="000000"/>
              </a:solidFill>
            </a:rPr>
            <a:t>EBS</a:t>
          </a:r>
          <a:r>
            <a:rPr kumimoji="1" lang="ja-JP" altLang="en-US" sz="1200">
              <a:solidFill>
                <a:sysClr val="windowText" lastClr="000000"/>
              </a:solidFill>
            </a:rPr>
            <a:t>、</a:t>
          </a:r>
          <a:r>
            <a:rPr kumimoji="1" lang="en-US" altLang="ja-JP" sz="1200">
              <a:solidFill>
                <a:sysClr val="windowText" lastClr="000000"/>
              </a:solidFill>
            </a:rPr>
            <a:t>TBA</a:t>
          </a:r>
        </a:p>
        <a:p>
          <a:r>
            <a:rPr kumimoji="1" lang="ja-JP" altLang="en-US" sz="1200">
              <a:solidFill>
                <a:sysClr val="windowText" lastClr="000000"/>
              </a:solidFill>
            </a:rPr>
            <a:t>・温度；</a:t>
          </a:r>
          <a:r>
            <a:rPr kumimoji="1" lang="en-US" altLang="ja-JP" sz="1200">
              <a:solidFill>
                <a:sysClr val="windowText" lastClr="000000"/>
              </a:solidFill>
            </a:rPr>
            <a:t>50~70</a:t>
          </a:r>
          <a:r>
            <a:rPr kumimoji="1" lang="ja-JP" altLang="en-US" sz="1200">
              <a:solidFill>
                <a:sysClr val="windowText" lastClr="000000"/>
              </a:solidFill>
            </a:rPr>
            <a:t>℃</a:t>
          </a:r>
          <a:endParaRPr kumimoji="1" lang="en-US" altLang="ja-JP" sz="1200">
            <a:solidFill>
              <a:sysClr val="windowText" lastClr="000000"/>
            </a:solidFill>
          </a:endParaRPr>
        </a:p>
        <a:p>
          <a:r>
            <a:rPr kumimoji="1" lang="ja-JP" altLang="en-US" sz="1200">
              <a:solidFill>
                <a:sysClr val="windowText" lastClr="000000"/>
              </a:solidFill>
            </a:rPr>
            <a:t>・圧力；</a:t>
          </a:r>
          <a:r>
            <a:rPr kumimoji="1" lang="en-US" altLang="ja-JP" sz="1200">
              <a:solidFill>
                <a:sysClr val="windowText" lastClr="000000"/>
              </a:solidFill>
            </a:rPr>
            <a:t>-0.06~</a:t>
          </a:r>
          <a:r>
            <a:rPr kumimoji="1" lang="ja-JP" altLang="en-US" sz="1200">
              <a:solidFill>
                <a:sysClr val="windowText" lastClr="000000"/>
              </a:solidFill>
            </a:rPr>
            <a:t>ｰ</a:t>
          </a:r>
          <a:r>
            <a:rPr kumimoji="1" lang="en-US" altLang="ja-JP" sz="1200">
              <a:solidFill>
                <a:sysClr val="windowText" lastClr="000000"/>
              </a:solidFill>
            </a:rPr>
            <a:t>0.09MPa</a:t>
          </a:r>
        </a:p>
        <a:p>
          <a:r>
            <a:rPr kumimoji="1" lang="ja-JP" altLang="en-US" sz="1200">
              <a:solidFill>
                <a:sysClr val="windowText" lastClr="000000"/>
              </a:solidFill>
            </a:rPr>
            <a:t>・雰囲気等；窒素雰囲気</a:t>
          </a:r>
        </a:p>
      </xdr:txBody>
    </xdr:sp>
    <xdr:clientData/>
  </xdr:oneCellAnchor>
  <xdr:oneCellAnchor>
    <xdr:from>
      <xdr:col>26</xdr:col>
      <xdr:colOff>56030</xdr:colOff>
      <xdr:row>40</xdr:row>
      <xdr:rowOff>112058</xdr:rowOff>
    </xdr:from>
    <xdr:ext cx="2925046" cy="1092928"/>
    <xdr:sp macro="" textlink="">
      <xdr:nvSpPr>
        <xdr:cNvPr id="55" name="テキスト ボックス 54">
          <a:extLst>
            <a:ext uri="{FF2B5EF4-FFF2-40B4-BE49-F238E27FC236}">
              <a16:creationId xmlns:a16="http://schemas.microsoft.com/office/drawing/2014/main" id="{00000000-0008-0000-1200-000037000000}"/>
            </a:ext>
          </a:extLst>
        </xdr:cNvPr>
        <xdr:cNvSpPr txBox="1"/>
      </xdr:nvSpPr>
      <xdr:spPr>
        <a:xfrm>
          <a:off x="9714380" y="7055783"/>
          <a:ext cx="2925046"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200">
              <a:solidFill>
                <a:sysClr val="windowText" lastClr="000000"/>
              </a:solidFill>
            </a:rPr>
            <a:t>pH</a:t>
          </a:r>
          <a:r>
            <a:rPr kumimoji="1" lang="ja-JP" altLang="en-US" sz="1200">
              <a:solidFill>
                <a:sysClr val="windowText" lastClr="000000"/>
              </a:solidFill>
            </a:rPr>
            <a:t>調整工程　状態</a:t>
          </a:r>
          <a:endParaRPr kumimoji="1" lang="en-US" altLang="ja-JP" sz="1200">
            <a:solidFill>
              <a:sysClr val="windowText" lastClr="000000"/>
            </a:solidFill>
          </a:endParaRPr>
        </a:p>
        <a:p>
          <a:r>
            <a:rPr kumimoji="1" lang="ja-JP" altLang="en-US" sz="1200">
              <a:solidFill>
                <a:sysClr val="windowText" lastClr="000000"/>
              </a:solidFill>
            </a:rPr>
            <a:t>・物質；</a:t>
          </a:r>
          <a:r>
            <a:rPr kumimoji="1" lang="en-US" altLang="ja-JP" sz="1200">
              <a:solidFill>
                <a:sysClr val="windowText" lastClr="000000"/>
              </a:solidFill>
            </a:rPr>
            <a:t>EBS</a:t>
          </a:r>
        </a:p>
        <a:p>
          <a:r>
            <a:rPr kumimoji="1" lang="ja-JP" altLang="en-US" sz="1200">
              <a:solidFill>
                <a:sysClr val="windowText" lastClr="000000"/>
              </a:solidFill>
            </a:rPr>
            <a:t>・温度；</a:t>
          </a:r>
          <a:r>
            <a:rPr kumimoji="1" lang="en-US" altLang="ja-JP" sz="1200">
              <a:solidFill>
                <a:sysClr val="windowText" lastClr="000000"/>
              </a:solidFill>
            </a:rPr>
            <a:t>50</a:t>
          </a:r>
          <a:r>
            <a:rPr kumimoji="1" lang="ja-JP" altLang="en-US" sz="1200">
              <a:solidFill>
                <a:sysClr val="windowText" lastClr="000000"/>
              </a:solidFill>
            </a:rPr>
            <a:t>℃以下</a:t>
          </a:r>
          <a:endParaRPr kumimoji="1" lang="en-US" altLang="ja-JP" sz="1200">
            <a:solidFill>
              <a:sysClr val="windowText" lastClr="000000"/>
            </a:solidFill>
          </a:endParaRP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oneCellAnchor>
    <xdr:from>
      <xdr:col>26</xdr:col>
      <xdr:colOff>89648</xdr:colOff>
      <xdr:row>47</xdr:row>
      <xdr:rowOff>168087</xdr:rowOff>
    </xdr:from>
    <xdr:ext cx="2925046" cy="1092928"/>
    <xdr:sp macro="" textlink="">
      <xdr:nvSpPr>
        <xdr:cNvPr id="56" name="テキスト ボックス 55">
          <a:extLst>
            <a:ext uri="{FF2B5EF4-FFF2-40B4-BE49-F238E27FC236}">
              <a16:creationId xmlns:a16="http://schemas.microsoft.com/office/drawing/2014/main" id="{00000000-0008-0000-1200-000038000000}"/>
            </a:ext>
          </a:extLst>
        </xdr:cNvPr>
        <xdr:cNvSpPr txBox="1"/>
      </xdr:nvSpPr>
      <xdr:spPr>
        <a:xfrm>
          <a:off x="9747998" y="8311962"/>
          <a:ext cx="2925046" cy="1092928"/>
        </a:xfrm>
        <a:prstGeom prst="rect">
          <a:avLst/>
        </a:prstGeom>
        <a:solidFill>
          <a:schemeClr val="bg1"/>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200">
              <a:solidFill>
                <a:sysClr val="windowText" lastClr="000000"/>
              </a:solidFill>
            </a:rPr>
            <a:t>脱色工程　状態</a:t>
          </a:r>
          <a:endParaRPr kumimoji="1" lang="en-US" altLang="ja-JP" sz="1200">
            <a:solidFill>
              <a:sysClr val="windowText" lastClr="000000"/>
            </a:solidFill>
          </a:endParaRPr>
        </a:p>
        <a:p>
          <a:r>
            <a:rPr kumimoji="1" lang="ja-JP" altLang="en-US" sz="1200">
              <a:solidFill>
                <a:sysClr val="windowText" lastClr="000000"/>
              </a:solidFill>
            </a:rPr>
            <a:t>・物質；</a:t>
          </a:r>
          <a:r>
            <a:rPr kumimoji="1" lang="en-US" altLang="ja-JP" sz="1200">
              <a:solidFill>
                <a:sysClr val="windowText" lastClr="000000"/>
              </a:solidFill>
            </a:rPr>
            <a:t>EBS</a:t>
          </a:r>
          <a:r>
            <a:rPr kumimoji="1" lang="ja-JP" altLang="en-US" sz="1200">
              <a:solidFill>
                <a:sysClr val="windowText" lastClr="000000"/>
              </a:solidFill>
            </a:rPr>
            <a:t>、活性炭</a:t>
          </a:r>
          <a:endParaRPr kumimoji="1" lang="en-US" altLang="ja-JP" sz="1200">
            <a:solidFill>
              <a:sysClr val="windowText" lastClr="000000"/>
            </a:solidFill>
          </a:endParaRPr>
        </a:p>
        <a:p>
          <a:r>
            <a:rPr kumimoji="1" lang="ja-JP" altLang="en-US" sz="1200">
              <a:solidFill>
                <a:sysClr val="windowText" lastClr="000000"/>
              </a:solidFill>
            </a:rPr>
            <a:t>・温度；</a:t>
          </a:r>
          <a:r>
            <a:rPr kumimoji="1" lang="en-US" altLang="ja-JP" sz="1200">
              <a:solidFill>
                <a:sysClr val="windowText" lastClr="000000"/>
              </a:solidFill>
            </a:rPr>
            <a:t>50~70</a:t>
          </a:r>
        </a:p>
        <a:p>
          <a:r>
            <a:rPr kumimoji="1" lang="ja-JP" altLang="en-US" sz="1200">
              <a:solidFill>
                <a:sysClr val="windowText" lastClr="000000"/>
              </a:solidFill>
            </a:rPr>
            <a:t>・圧力；大気圧</a:t>
          </a:r>
          <a:endParaRPr kumimoji="1" lang="en-US" altLang="ja-JP" sz="1200">
            <a:solidFill>
              <a:sysClr val="windowText" lastClr="000000"/>
            </a:solidFill>
          </a:endParaRPr>
        </a:p>
        <a:p>
          <a:r>
            <a:rPr kumimoji="1" lang="ja-JP" altLang="en-US" sz="1200">
              <a:solidFill>
                <a:sysClr val="windowText" lastClr="000000"/>
              </a:solidFill>
            </a:rPr>
            <a:t>・雰囲気等；窒素雰囲気</a:t>
          </a:r>
        </a:p>
      </xdr:txBody>
    </xdr:sp>
    <xdr:clientData/>
  </xdr:oneCellAnchor>
  <xdr:twoCellAnchor editAs="oneCell">
    <xdr:from>
      <xdr:col>30</xdr:col>
      <xdr:colOff>880222</xdr:colOff>
      <xdr:row>17</xdr:row>
      <xdr:rowOff>112059</xdr:rowOff>
    </xdr:from>
    <xdr:to>
      <xdr:col>31</xdr:col>
      <xdr:colOff>266139</xdr:colOff>
      <xdr:row>20</xdr:row>
      <xdr:rowOff>29695</xdr:rowOff>
    </xdr:to>
    <xdr:pic>
      <xdr:nvPicPr>
        <xdr:cNvPr id="57" name="図 11">
          <a:extLst>
            <a:ext uri="{FF2B5EF4-FFF2-40B4-BE49-F238E27FC236}">
              <a16:creationId xmlns:a16="http://schemas.microsoft.com/office/drawing/2014/main" id="{00000000-0008-0000-1200-000039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t="7422" b="11317"/>
        <a:stretch>
          <a:fillRect/>
        </a:stretch>
      </xdr:blipFill>
      <xdr:spPr bwMode="auto">
        <a:xfrm>
          <a:off x="13215097" y="3112434"/>
          <a:ext cx="300317" cy="43198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31</xdr:col>
      <xdr:colOff>246528</xdr:colOff>
      <xdr:row>17</xdr:row>
      <xdr:rowOff>109817</xdr:rowOff>
    </xdr:from>
    <xdr:to>
      <xdr:col>31</xdr:col>
      <xdr:colOff>589428</xdr:colOff>
      <xdr:row>20</xdr:row>
      <xdr:rowOff>24092</xdr:rowOff>
    </xdr:to>
    <xdr:pic>
      <xdr:nvPicPr>
        <xdr:cNvPr id="58" name="図 18">
          <a:extLst>
            <a:ext uri="{FF2B5EF4-FFF2-40B4-BE49-F238E27FC236}">
              <a16:creationId xmlns:a16="http://schemas.microsoft.com/office/drawing/2014/main" id="{00000000-0008-0000-1200-00003A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3495803" y="3110192"/>
          <a:ext cx="342900"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31</xdr:col>
      <xdr:colOff>571501</xdr:colOff>
      <xdr:row>17</xdr:row>
      <xdr:rowOff>100852</xdr:rowOff>
    </xdr:from>
    <xdr:to>
      <xdr:col>31</xdr:col>
      <xdr:colOff>864847</xdr:colOff>
      <xdr:row>20</xdr:row>
      <xdr:rowOff>22410</xdr:rowOff>
    </xdr:to>
    <xdr:pic>
      <xdr:nvPicPr>
        <xdr:cNvPr id="59" name="図 58">
          <a:extLst>
            <a:ext uri="{FF2B5EF4-FFF2-40B4-BE49-F238E27FC236}">
              <a16:creationId xmlns:a16="http://schemas.microsoft.com/office/drawing/2014/main" id="{00000000-0008-0000-1200-00003B000000}"/>
            </a:ext>
          </a:extLst>
        </xdr:cNvPr>
        <xdr:cNvPicPr>
          <a:picLocks noChangeAspect="1"/>
        </xdr:cNvPicPr>
      </xdr:nvPicPr>
      <xdr:blipFill rotWithShape="1">
        <a:blip xmlns:r="http://schemas.openxmlformats.org/officeDocument/2006/relationships" r:embed="rId3"/>
        <a:srcRect l="4846" t="6251" r="5716" b="13661"/>
        <a:stretch/>
      </xdr:blipFill>
      <xdr:spPr>
        <a:xfrm>
          <a:off x="13820776" y="3101227"/>
          <a:ext cx="293346" cy="435908"/>
        </a:xfrm>
        <a:prstGeom prst="flowChartDecision">
          <a:avLst/>
        </a:prstGeom>
      </xdr:spPr>
    </xdr:pic>
    <xdr:clientData/>
  </xdr:twoCellAnchor>
  <xdr:twoCellAnchor editAs="oneCell">
    <xdr:from>
      <xdr:col>30</xdr:col>
      <xdr:colOff>627528</xdr:colOff>
      <xdr:row>41</xdr:row>
      <xdr:rowOff>98612</xdr:rowOff>
    </xdr:from>
    <xdr:to>
      <xdr:col>31</xdr:col>
      <xdr:colOff>51545</xdr:colOff>
      <xdr:row>44</xdr:row>
      <xdr:rowOff>12887</xdr:rowOff>
    </xdr:to>
    <xdr:pic>
      <xdr:nvPicPr>
        <xdr:cNvPr id="60" name="図 18">
          <a:extLst>
            <a:ext uri="{FF2B5EF4-FFF2-40B4-BE49-F238E27FC236}">
              <a16:creationId xmlns:a16="http://schemas.microsoft.com/office/drawing/2014/main" id="{00000000-0008-0000-1200-00003C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962403" y="7213787"/>
          <a:ext cx="338417"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200025</xdr:colOff>
      <xdr:row>0</xdr:row>
      <xdr:rowOff>92075</xdr:rowOff>
    </xdr:from>
    <xdr:to>
      <xdr:col>2</xdr:col>
      <xdr:colOff>165214</xdr:colOff>
      <xdr:row>3</xdr:row>
      <xdr:rowOff>111301</xdr:rowOff>
    </xdr:to>
    <xdr:sp macro="[34]!一覧表_オートシェイプ1_Click" textlink="">
      <xdr:nvSpPr>
        <xdr:cNvPr id="2" name="AutoShape 1">
          <a:extLst>
            <a:ext uri="{FF2B5EF4-FFF2-40B4-BE49-F238E27FC236}">
              <a16:creationId xmlns:a16="http://schemas.microsoft.com/office/drawing/2014/main" id="{CAFEF233-1A98-488D-9ED0-C7B7F8DD38F3}"/>
            </a:ext>
          </a:extLst>
        </xdr:cNvPr>
        <xdr:cNvSpPr>
          <a:spLocks noChangeArrowheads="1"/>
        </xdr:cNvSpPr>
      </xdr:nvSpPr>
      <xdr:spPr bwMode="auto">
        <a:xfrm>
          <a:off x="200025" y="92075"/>
          <a:ext cx="1317739" cy="533576"/>
        </a:xfrm>
        <a:prstGeom prst="bevel">
          <a:avLst>
            <a:gd name="adj" fmla="val 16000"/>
          </a:avLst>
        </a:prstGeom>
        <a:solidFill>
          <a:srgbClr xmlns:mc="http://schemas.openxmlformats.org/markup-compatibility/2006" xmlns:a14="http://schemas.microsoft.com/office/drawing/2010/main" val="FFFF00" mc:Ignorable="a14" a14:legacySpreadsheetColorIndex="13"/>
        </a:solidFill>
        <a:ln w="9525">
          <a:solidFill>
            <a:srgbClr xmlns:mc="http://schemas.openxmlformats.org/markup-compatibility/2006" xmlns:a14="http://schemas.microsoft.com/office/drawing/2010/main" val="FFFF00" mc:Ignorable="a14" a14:legacySpreadsheetColorIndex="13"/>
          </a:solidFill>
          <a:miter lim="800000"/>
          <a:headEnd/>
          <a:tailEnd/>
        </a:ln>
      </xdr:spPr>
      <xdr:txBody>
        <a:bodyPr vertOverflow="clip" wrap="square" lIns="36576" tIns="22860" rIns="36576" bIns="22860" anchor="ctr" upright="1"/>
        <a:lstStyle/>
        <a:p>
          <a:pPr algn="ctr" rtl="0">
            <a:defRPr sz="1000"/>
          </a:pPr>
          <a:r>
            <a:rPr lang="ja-JP" altLang="en-US" sz="1600" b="1" i="0" u="none" strike="noStrike" baseline="0">
              <a:solidFill>
                <a:srgbClr val="FF0000"/>
              </a:solidFill>
              <a:latin typeface="明朝"/>
            </a:rPr>
            <a:t>戻る</a:t>
          </a:r>
          <a:endParaRPr lang="ja-JP" altLang="en-US"/>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15</xdr:col>
      <xdr:colOff>135467</xdr:colOff>
      <xdr:row>3</xdr:row>
      <xdr:rowOff>76201</xdr:rowOff>
    </xdr:from>
    <xdr:to>
      <xdr:col>15</xdr:col>
      <xdr:colOff>440268</xdr:colOff>
      <xdr:row>5</xdr:row>
      <xdr:rowOff>414869</xdr:rowOff>
    </xdr:to>
    <xdr:sp macro="" textlink="">
      <xdr:nvSpPr>
        <xdr:cNvPr id="2" name="右中かっこ 1">
          <a:extLst>
            <a:ext uri="{FF2B5EF4-FFF2-40B4-BE49-F238E27FC236}">
              <a16:creationId xmlns:a16="http://schemas.microsoft.com/office/drawing/2014/main" id="{00000000-0008-0000-0200-000002000000}"/>
            </a:ext>
          </a:extLst>
        </xdr:cNvPr>
        <xdr:cNvSpPr/>
      </xdr:nvSpPr>
      <xdr:spPr>
        <a:xfrm>
          <a:off x="6602942" y="1990726"/>
          <a:ext cx="304801" cy="1348318"/>
        </a:xfrm>
        <a:prstGeom prst="rightBrace">
          <a:avLst/>
        </a:prstGeom>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15</xdr:col>
      <xdr:colOff>143934</xdr:colOff>
      <xdr:row>6</xdr:row>
      <xdr:rowOff>67733</xdr:rowOff>
    </xdr:from>
    <xdr:to>
      <xdr:col>15</xdr:col>
      <xdr:colOff>448736</xdr:colOff>
      <xdr:row>6</xdr:row>
      <xdr:rowOff>448735</xdr:rowOff>
    </xdr:to>
    <xdr:sp macro="" textlink="">
      <xdr:nvSpPr>
        <xdr:cNvPr id="5" name="右中かっこ 4">
          <a:extLst>
            <a:ext uri="{FF2B5EF4-FFF2-40B4-BE49-F238E27FC236}">
              <a16:creationId xmlns:a16="http://schemas.microsoft.com/office/drawing/2014/main" id="{00000000-0008-0000-0200-000005000000}"/>
            </a:ext>
          </a:extLst>
        </xdr:cNvPr>
        <xdr:cNvSpPr/>
      </xdr:nvSpPr>
      <xdr:spPr>
        <a:xfrm>
          <a:off x="6611409" y="3496733"/>
          <a:ext cx="304802" cy="381002"/>
        </a:xfrm>
        <a:prstGeom prst="rightBrace">
          <a:avLst/>
        </a:prstGeom>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14</xdr:col>
      <xdr:colOff>99273</xdr:colOff>
      <xdr:row>8</xdr:row>
      <xdr:rowOff>139911</xdr:rowOff>
    </xdr:from>
    <xdr:to>
      <xdr:col>14</xdr:col>
      <xdr:colOff>600923</xdr:colOff>
      <xdr:row>9</xdr:row>
      <xdr:rowOff>274954</xdr:rowOff>
    </xdr:to>
    <xdr:sp macro="" textlink="">
      <xdr:nvSpPr>
        <xdr:cNvPr id="6" name="矢印: 下 5">
          <a:extLst>
            <a:ext uri="{FF2B5EF4-FFF2-40B4-BE49-F238E27FC236}">
              <a16:creationId xmlns:a16="http://schemas.microsoft.com/office/drawing/2014/main" id="{00000000-0008-0000-0200-000006000000}"/>
            </a:ext>
          </a:extLst>
        </xdr:cNvPr>
        <xdr:cNvSpPr/>
      </xdr:nvSpPr>
      <xdr:spPr>
        <a:xfrm rot="16200000">
          <a:off x="6616701" y="3867150"/>
          <a:ext cx="484293" cy="5016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211667</xdr:colOff>
      <xdr:row>8</xdr:row>
      <xdr:rowOff>179918</xdr:rowOff>
    </xdr:from>
    <xdr:ext cx="3764172" cy="478593"/>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7376584" y="3915835"/>
          <a:ext cx="3764172" cy="478593"/>
        </a:xfrm>
        <a:prstGeom prst="rect">
          <a:avLst/>
        </a:prstGeom>
        <a:noFill/>
        <a:ln>
          <a:noFill/>
        </a:ln>
      </xdr:spPr>
      <xdr:style>
        <a:lnRef idx="2">
          <a:schemeClr val="dk1"/>
        </a:lnRef>
        <a:fillRef idx="1">
          <a:schemeClr val="lt1"/>
        </a:fillRef>
        <a:effectRef idx="0">
          <a:schemeClr val="dk1"/>
        </a:effectRef>
        <a:fontRef idx="minor">
          <a:schemeClr val="dk1"/>
        </a:fontRef>
      </xdr:style>
      <xdr:txBody>
        <a:bodyPr vertOverflow="clip" horzOverflow="clip" wrap="none" rtlCol="0" anchor="t">
          <a:spAutoFit/>
        </a:bodyPr>
        <a:lstStyle/>
        <a:p>
          <a:pPr algn="l"/>
          <a:r>
            <a:rPr kumimoji="1" lang="ja-JP" altLang="en-US" sz="1800" b="1" u="sng">
              <a:solidFill>
                <a:srgbClr val="FF0000"/>
              </a:solidFill>
            </a:rPr>
            <a:t>出荷量変更に伴い</a:t>
          </a:r>
          <a:r>
            <a:rPr kumimoji="1" lang="en-US" altLang="ja-JP" sz="1800" b="1" u="sng">
              <a:solidFill>
                <a:srgbClr val="FF0000"/>
              </a:solidFill>
            </a:rPr>
            <a:t>2</a:t>
          </a:r>
          <a:r>
            <a:rPr kumimoji="1" lang="ja-JP" altLang="en-US" sz="1800" b="1" u="sng">
              <a:solidFill>
                <a:srgbClr val="FF0000"/>
              </a:solidFill>
            </a:rPr>
            <a:t>月納入に変更。</a:t>
          </a:r>
        </a:p>
      </xdr:txBody>
    </xdr:sp>
    <xdr:clientData/>
  </xdr:oneCellAnchor>
</xdr:wsDr>
</file>

<file path=xl/drawings/drawing4.xml><?xml version="1.0" encoding="utf-8"?>
<xdr:wsDr xmlns:xdr="http://schemas.openxmlformats.org/drawingml/2006/spreadsheetDrawing" xmlns:a="http://schemas.openxmlformats.org/drawingml/2006/main">
  <xdr:twoCellAnchor>
    <xdr:from>
      <xdr:col>9</xdr:col>
      <xdr:colOff>1041021</xdr:colOff>
      <xdr:row>15</xdr:row>
      <xdr:rowOff>99568</xdr:rowOff>
    </xdr:from>
    <xdr:to>
      <xdr:col>13</xdr:col>
      <xdr:colOff>551260</xdr:colOff>
      <xdr:row>27</xdr:row>
      <xdr:rowOff>145812</xdr:rowOff>
    </xdr:to>
    <xdr:grpSp>
      <xdr:nvGrpSpPr>
        <xdr:cNvPr id="2" name="グループ化 1">
          <a:extLst>
            <a:ext uri="{FF2B5EF4-FFF2-40B4-BE49-F238E27FC236}">
              <a16:creationId xmlns:a16="http://schemas.microsoft.com/office/drawing/2014/main" id="{00000000-0008-0000-0300-000002000000}"/>
            </a:ext>
          </a:extLst>
        </xdr:cNvPr>
        <xdr:cNvGrpSpPr/>
      </xdr:nvGrpSpPr>
      <xdr:grpSpPr>
        <a:xfrm>
          <a:off x="11842371" y="8805418"/>
          <a:ext cx="6558739" cy="2903744"/>
          <a:chOff x="678393" y="5763241"/>
          <a:chExt cx="3766626" cy="2810376"/>
        </a:xfrm>
      </xdr:grpSpPr>
      <xdr:pic>
        <xdr:nvPicPr>
          <xdr:cNvPr id="3" name="図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a:ext>
            </a:extLst>
          </a:blip>
          <a:stretch>
            <a:fillRect/>
          </a:stretch>
        </xdr:blipFill>
        <xdr:spPr>
          <a:xfrm>
            <a:off x="678393" y="5763241"/>
            <a:ext cx="3766626" cy="2810376"/>
          </a:xfrm>
          <a:prstGeom prst="rect">
            <a:avLst/>
          </a:prstGeom>
        </xdr:spPr>
      </xdr:pic>
      <xdr:sp macro="" textlink="">
        <xdr:nvSpPr>
          <xdr:cNvPr id="4" name="テキスト ボックス 3">
            <a:extLst>
              <a:ext uri="{FF2B5EF4-FFF2-40B4-BE49-F238E27FC236}">
                <a16:creationId xmlns:a16="http://schemas.microsoft.com/office/drawing/2014/main" id="{00000000-0008-0000-0300-000004000000}"/>
              </a:ext>
            </a:extLst>
          </xdr:cNvPr>
          <xdr:cNvSpPr txBox="1"/>
        </xdr:nvSpPr>
        <xdr:spPr>
          <a:xfrm>
            <a:off x="764650" y="5871706"/>
            <a:ext cx="2282997" cy="564514"/>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R.</a:t>
            </a:r>
            <a:r>
              <a:rPr kumimoji="1" lang="ja-JP" altLang="en-US" sz="1100"/>
              <a:t>№</a:t>
            </a:r>
            <a:r>
              <a:rPr kumimoji="1" lang="en-US" altLang="ja-JP" sz="1100"/>
              <a:t>2301903</a:t>
            </a:r>
            <a:r>
              <a:rPr kumimoji="1" lang="ja-JP" altLang="en-US" sz="1100"/>
              <a:t>（インド品</a:t>
            </a:r>
            <a:r>
              <a:rPr kumimoji="1" lang="en-US" altLang="ja-JP" sz="1100"/>
              <a:t>2</a:t>
            </a:r>
            <a:r>
              <a:rPr kumimoji="1" lang="ja-JP" altLang="en-US" sz="1100"/>
              <a:t>ﾊﾞｯﾁ目）</a:t>
            </a:r>
            <a:endParaRPr kumimoji="1" lang="en-US" altLang="ja-JP" sz="1100"/>
          </a:p>
          <a:p>
            <a:r>
              <a:rPr kumimoji="1" lang="en-US" altLang="ja-JP" sz="1100"/>
              <a:t>DES</a:t>
            </a:r>
            <a:r>
              <a:rPr kumimoji="1" lang="ja-JP" altLang="en-US" sz="1100"/>
              <a:t>滴下</a:t>
            </a:r>
            <a:r>
              <a:rPr kumimoji="1" lang="en-US" altLang="ja-JP" sz="1100"/>
              <a:t>END</a:t>
            </a:r>
            <a:r>
              <a:rPr kumimoji="1" lang="ja-JP" altLang="en-US" sz="1100"/>
              <a:t>から熟成（正常）</a:t>
            </a:r>
            <a:endParaRPr kumimoji="1" lang="en-US" altLang="ja-JP" sz="1100"/>
          </a:p>
        </xdr:txBody>
      </xdr:sp>
    </xdr:grpSp>
    <xdr:clientData/>
  </xdr:twoCellAnchor>
  <xdr:twoCellAnchor>
    <xdr:from>
      <xdr:col>1</xdr:col>
      <xdr:colOff>130164</xdr:colOff>
      <xdr:row>16</xdr:row>
      <xdr:rowOff>146976</xdr:rowOff>
    </xdr:from>
    <xdr:to>
      <xdr:col>7</xdr:col>
      <xdr:colOff>1492250</xdr:colOff>
      <xdr:row>34</xdr:row>
      <xdr:rowOff>155540</xdr:rowOff>
    </xdr:to>
    <xdr:grpSp>
      <xdr:nvGrpSpPr>
        <xdr:cNvPr id="5" name="グループ化 4">
          <a:extLst>
            <a:ext uri="{FF2B5EF4-FFF2-40B4-BE49-F238E27FC236}">
              <a16:creationId xmlns:a16="http://schemas.microsoft.com/office/drawing/2014/main" id="{00000000-0008-0000-0300-000005000000}"/>
            </a:ext>
          </a:extLst>
        </xdr:cNvPr>
        <xdr:cNvGrpSpPr/>
      </xdr:nvGrpSpPr>
      <xdr:grpSpPr>
        <a:xfrm>
          <a:off x="815964" y="9090951"/>
          <a:ext cx="8029586" cy="4294814"/>
          <a:chOff x="3892826" y="1631674"/>
          <a:chExt cx="10596699" cy="5532783"/>
        </a:xfrm>
      </xdr:grpSpPr>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2">
            <xdr14:nvContentPartPr>
              <xdr14:cNvPr id="6" name="インク 5">
                <a:extLst>
                  <a:ext uri="{FF2B5EF4-FFF2-40B4-BE49-F238E27FC236}">
                    <a16:creationId xmlns:a16="http://schemas.microsoft.com/office/drawing/2014/main" id="{00000000-0008-0000-0300-000006000000}"/>
                  </a:ext>
                </a:extLst>
              </xdr14:cNvPr>
              <xdr14:cNvContentPartPr/>
            </xdr14:nvContentPartPr>
            <xdr14:nvPr macro=""/>
            <xdr14:xfrm>
              <a:off x="3932287" y="4356676"/>
              <a:ext cx="360" cy="360"/>
            </xdr14:xfrm>
          </xdr14:contentPart>
        </mc:Choice>
        <mc:Fallback xmlns="">
          <xdr:pic>
            <xdr:nvPicPr>
              <xdr:cNvPr id="1039" name="インク 1038">
                <a:extLst>
                  <a:ext uri="{FF2B5EF4-FFF2-40B4-BE49-F238E27FC236}">
                    <a16:creationId xmlns:a16="http://schemas.microsoft.com/office/drawing/2014/main" id="{7EAF729B-38A6-4D3C-B528-73034A7ADB02}"/>
                  </a:ext>
                </a:extLst>
              </xdr:cNvPr>
              <xdr:cNvPicPr/>
            </xdr:nvPicPr>
            <xdr:blipFill>
              <a:blip xmlns:r="http://schemas.openxmlformats.org/officeDocument/2006/relationships" r:embed="rId30"/>
              <a:stretch>
                <a:fillRect/>
              </a:stretch>
            </xdr:blipFill>
            <xdr:spPr>
              <a:xfrm>
                <a:off x="10787265" y="5182785"/>
                <a:ext cx="9000" cy="54000"/>
              </a:xfrm>
              <a:prstGeom prst="rect">
                <a:avLst/>
              </a:prstGeom>
            </xdr:spPr>
          </xdr:pic>
        </mc:Fallback>
      </mc:AlternateContent>
      <xdr:grpSp>
        <xdr:nvGrpSpPr>
          <xdr:cNvPr id="7" name="グループ化 6">
            <a:extLst>
              <a:ext uri="{FF2B5EF4-FFF2-40B4-BE49-F238E27FC236}">
                <a16:creationId xmlns:a16="http://schemas.microsoft.com/office/drawing/2014/main" id="{00000000-0008-0000-0300-000007000000}"/>
              </a:ext>
            </a:extLst>
          </xdr:cNvPr>
          <xdr:cNvGrpSpPr/>
        </xdr:nvGrpSpPr>
        <xdr:grpSpPr>
          <a:xfrm>
            <a:off x="3953398" y="1631674"/>
            <a:ext cx="10093270" cy="5532783"/>
            <a:chOff x="11408878" y="2184538"/>
            <a:chExt cx="6193736" cy="4846983"/>
          </a:xfrm>
        </xdr:grpSpPr>
        <xdr:pic>
          <xdr:nvPicPr>
            <xdr:cNvPr id="11" name="図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1408878" y="2184538"/>
              <a:ext cx="6193736" cy="4846983"/>
            </a:xfrm>
            <a:prstGeom prst="rect">
              <a:avLst/>
            </a:prstGeom>
          </xdr:spPr>
        </xdr:pic>
        <xdr:sp macro="" textlink="">
          <xdr:nvSpPr>
            <xdr:cNvPr id="12" name="テキスト ボックス 11">
              <a:extLst>
                <a:ext uri="{FF2B5EF4-FFF2-40B4-BE49-F238E27FC236}">
                  <a16:creationId xmlns:a16="http://schemas.microsoft.com/office/drawing/2014/main" id="{00000000-0008-0000-0300-00000C000000}"/>
                </a:ext>
              </a:extLst>
            </xdr:cNvPr>
            <xdr:cNvSpPr txBox="1"/>
          </xdr:nvSpPr>
          <xdr:spPr>
            <a:xfrm>
              <a:off x="11561279" y="2458278"/>
              <a:ext cx="3779881" cy="4785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800" b="1">
                  <a:solidFill>
                    <a:srgbClr val="FF0000"/>
                  </a:solidFill>
                </a:rPr>
                <a:t>熟成中チャート（</a:t>
              </a:r>
              <a:r>
                <a:rPr kumimoji="1" lang="en-US" altLang="ja-JP" sz="1800" b="1">
                  <a:solidFill>
                    <a:srgbClr val="FF0000"/>
                  </a:solidFill>
                </a:rPr>
                <a:t>R.No</a:t>
              </a:r>
              <a:r>
                <a:rPr kumimoji="1" lang="ja-JP" altLang="en-US" sz="1800" b="1">
                  <a:solidFill>
                    <a:srgbClr val="FF0000"/>
                  </a:solidFill>
                </a:rPr>
                <a:t>　</a:t>
              </a:r>
              <a:r>
                <a:rPr kumimoji="1" lang="en-US" altLang="ja-JP" sz="1800" b="1">
                  <a:solidFill>
                    <a:srgbClr val="FF0000"/>
                  </a:solidFill>
                </a:rPr>
                <a:t>2212902</a:t>
              </a:r>
              <a:r>
                <a:rPr kumimoji="1" lang="ja-JP" altLang="en-US" sz="1800" b="1">
                  <a:solidFill>
                    <a:srgbClr val="FF0000"/>
                  </a:solidFill>
                </a:rPr>
                <a:t>）</a:t>
              </a:r>
            </a:p>
          </xdr:txBody>
        </xdr:sp>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2">
              <xdr14:nvContentPartPr>
                <xdr14:cNvPr id="13" name="インク 12">
                  <a:extLst>
                    <a:ext uri="{FF2B5EF4-FFF2-40B4-BE49-F238E27FC236}">
                      <a16:creationId xmlns:a16="http://schemas.microsoft.com/office/drawing/2014/main" id="{00000000-0008-0000-0300-00000D000000}"/>
                    </a:ext>
                  </a:extLst>
                </xdr14:cNvPr>
                <xdr14:cNvContentPartPr/>
              </xdr14:nvContentPartPr>
              <xdr14:nvPr macro=""/>
              <xdr14:xfrm>
                <a:off x="12205870" y="3743632"/>
                <a:ext cx="5169809" cy="1050033"/>
              </xdr14:xfrm>
            </xdr14:contentPart>
          </mc:Choice>
          <mc:Fallback xmlns="">
            <xdr:pic>
              <xdr:nvPicPr>
                <xdr:cNvPr id="4" name="インク 3">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3"/>
                <a:stretch>
                  <a:fillRect/>
                </a:stretch>
              </xdr:blipFill>
              <xdr:spPr>
                <a:xfrm>
                  <a:off x="12187950" y="3634557"/>
                  <a:ext cx="5205290" cy="126782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4">
              <xdr14:nvContentPartPr>
                <xdr14:cNvPr id="14" name="インク 13">
                  <a:extLst>
                    <a:ext uri="{FF2B5EF4-FFF2-40B4-BE49-F238E27FC236}">
                      <a16:creationId xmlns:a16="http://schemas.microsoft.com/office/drawing/2014/main" id="{00000000-0008-0000-0300-00000E000000}"/>
                    </a:ext>
                  </a:extLst>
                </xdr14:cNvPr>
                <xdr14:cNvContentPartPr/>
              </xdr14:nvContentPartPr>
              <xdr14:nvPr macro=""/>
              <xdr14:xfrm>
                <a:off x="13438443" y="3803752"/>
                <a:ext cx="360" cy="360"/>
              </xdr14:xfrm>
            </xdr14:contentPart>
          </mc:Choice>
          <mc:Fallback xmlns="">
            <xdr:pic>
              <xdr:nvPicPr>
                <xdr:cNvPr id="5" name="インク 4">
                  <a:extLst>
                    <a:ext uri="{FF2B5EF4-FFF2-40B4-BE49-F238E27FC236}">
                      <a16:creationId xmlns:a16="http://schemas.microsoft.com/office/drawing/2014/main" id="{C792D9C7-06F1-4820-94F3-E0E5B3C4746B}"/>
                    </a:ext>
                  </a:extLst>
                </xdr:cNvPr>
                <xdr:cNvPicPr/>
              </xdr:nvPicPr>
              <xdr:blipFill>
                <a:blip xmlns:r="http://schemas.openxmlformats.org/officeDocument/2006/relationships" r:embed="rId6"/>
                <a:stretch>
                  <a:fillRect/>
                </a:stretch>
              </xdr:blipFill>
              <xdr:spPr>
                <a:xfrm>
                  <a:off x="13383585" y="36920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5">
              <xdr14:nvContentPartPr>
                <xdr14:cNvPr id="15" name="インク 14">
                  <a:extLst>
                    <a:ext uri="{FF2B5EF4-FFF2-40B4-BE49-F238E27FC236}">
                      <a16:creationId xmlns:a16="http://schemas.microsoft.com/office/drawing/2014/main" id="{00000000-0008-0000-0300-00000F000000}"/>
                    </a:ext>
                  </a:extLst>
                </xdr14:cNvPr>
                <xdr14:cNvContentPartPr/>
              </xdr14:nvContentPartPr>
              <xdr14:nvPr macro=""/>
              <xdr14:xfrm>
                <a:off x="13619163" y="3696922"/>
                <a:ext cx="360" cy="360"/>
              </xdr14:xfrm>
            </xdr14:contentPart>
          </mc:Choice>
          <mc:Fallback xmlns="">
            <xdr:pic>
              <xdr:nvPicPr>
                <xdr:cNvPr id="6" name="インク 5">
                  <a:extLst>
                    <a:ext uri="{FF2B5EF4-FFF2-40B4-BE49-F238E27FC236}">
                      <a16:creationId xmlns:a16="http://schemas.microsoft.com/office/drawing/2014/main" id="{9A98B9A7-57EA-422F-835F-2355F54762C9}"/>
                    </a:ext>
                  </a:extLst>
                </xdr:cNvPr>
                <xdr:cNvPicPr/>
              </xdr:nvPicPr>
              <xdr:blipFill>
                <a:blip xmlns:r="http://schemas.openxmlformats.org/officeDocument/2006/relationships" r:embed="rId8"/>
                <a:stretch>
                  <a:fillRect/>
                </a:stretch>
              </xdr:blipFill>
              <xdr:spPr>
                <a:xfrm>
                  <a:off x="13564305" y="358726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6">
              <xdr14:nvContentPartPr>
                <xdr14:cNvPr id="16" name="インク 15">
                  <a:extLst>
                    <a:ext uri="{FF2B5EF4-FFF2-40B4-BE49-F238E27FC236}">
                      <a16:creationId xmlns:a16="http://schemas.microsoft.com/office/drawing/2014/main" id="{00000000-0008-0000-0300-000010000000}"/>
                    </a:ext>
                  </a:extLst>
                </xdr14:cNvPr>
                <xdr14:cNvContentPartPr/>
              </xdr14:nvContentPartPr>
              <xdr14:nvPr macro=""/>
              <xdr14:xfrm>
                <a:off x="12367840" y="4524564"/>
                <a:ext cx="360" cy="360"/>
              </xdr14:xfrm>
            </xdr14:contentPart>
          </mc:Choice>
          <mc:Fallback xmlns="">
            <xdr:pic>
              <xdr:nvPicPr>
                <xdr:cNvPr id="13" name="インク 12">
                  <a:extLst>
                    <a:ext uri="{FF2B5EF4-FFF2-40B4-BE49-F238E27FC236}">
                      <a16:creationId xmlns:a16="http://schemas.microsoft.com/office/drawing/2014/main" id="{2522A0EB-0F72-4D3E-80DA-2725B60146A0}"/>
                    </a:ext>
                  </a:extLst>
                </xdr:cNvPr>
                <xdr:cNvPicPr/>
              </xdr:nvPicPr>
              <xdr:blipFill>
                <a:blip xmlns:r="http://schemas.openxmlformats.org/officeDocument/2006/relationships" r:embed="rId10"/>
                <a:stretch>
                  <a:fillRect/>
                </a:stretch>
              </xdr:blipFill>
              <xdr:spPr>
                <a:xfrm>
                  <a:off x="12307185" y="44066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7">
              <xdr14:nvContentPartPr>
                <xdr14:cNvPr id="17" name="インク 16">
                  <a:extLst>
                    <a:ext uri="{FF2B5EF4-FFF2-40B4-BE49-F238E27FC236}">
                      <a16:creationId xmlns:a16="http://schemas.microsoft.com/office/drawing/2014/main" id="{00000000-0008-0000-0300-000011000000}"/>
                    </a:ext>
                  </a:extLst>
                </xdr14:cNvPr>
                <xdr14:cNvContentPartPr/>
              </xdr14:nvContentPartPr>
              <xdr14:nvPr macro=""/>
              <xdr14:xfrm>
                <a:off x="14483144" y="3937312"/>
                <a:ext cx="360" cy="360"/>
              </xdr14:xfrm>
            </xdr14:contentPart>
          </mc:Choice>
          <mc:Fallback xmlns="">
            <xdr:pic>
              <xdr:nvPicPr>
                <xdr:cNvPr id="14" name="インク 13">
                  <a:extLst>
                    <a:ext uri="{FF2B5EF4-FFF2-40B4-BE49-F238E27FC236}">
                      <a16:creationId xmlns:a16="http://schemas.microsoft.com/office/drawing/2014/main" id="{C0CE843B-B908-44F4-93E7-112DDD440E60}"/>
                    </a:ext>
                  </a:extLst>
                </xdr:cNvPr>
                <xdr:cNvPicPr/>
              </xdr:nvPicPr>
              <xdr:blipFill>
                <a:blip xmlns:r="http://schemas.openxmlformats.org/officeDocument/2006/relationships" r:embed="rId12"/>
                <a:stretch>
                  <a:fillRect/>
                </a:stretch>
              </xdr:blipFill>
              <xdr:spPr>
                <a:xfrm>
                  <a:off x="14431185" y="382558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8">
              <xdr14:nvContentPartPr>
                <xdr14:cNvPr id="18" name="インク 17">
                  <a:extLst>
                    <a:ext uri="{FF2B5EF4-FFF2-40B4-BE49-F238E27FC236}">
                      <a16:creationId xmlns:a16="http://schemas.microsoft.com/office/drawing/2014/main" id="{00000000-0008-0000-0300-000012000000}"/>
                    </a:ext>
                  </a:extLst>
                </xdr14:cNvPr>
                <xdr14:cNvContentPartPr/>
              </xdr14:nvContentPartPr>
              <xdr14:nvPr macro=""/>
              <xdr14:xfrm>
                <a:off x="12348760" y="4474613"/>
                <a:ext cx="360" cy="360"/>
              </xdr14:xfrm>
            </xdr14:contentPart>
          </mc:Choice>
          <mc:Fallback xmlns="">
            <xdr:pic>
              <xdr:nvPicPr>
                <xdr:cNvPr id="17" name="インク 16">
                  <a:extLst>
                    <a:ext uri="{FF2B5EF4-FFF2-40B4-BE49-F238E27FC236}">
                      <a16:creationId xmlns:a16="http://schemas.microsoft.com/office/drawing/2014/main" id="{B05FDF3C-3625-4E70-9D61-C7E8FF910A30}"/>
                    </a:ext>
                  </a:extLst>
                </xdr:cNvPr>
                <xdr:cNvPicPr/>
              </xdr:nvPicPr>
              <xdr:blipFill>
                <a:blip xmlns:r="http://schemas.openxmlformats.org/officeDocument/2006/relationships" r:embed="rId14"/>
                <a:stretch>
                  <a:fillRect/>
                </a:stretch>
              </xdr:blipFill>
              <xdr:spPr>
                <a:xfrm>
                  <a:off x="12288105" y="435874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9">
              <xdr14:nvContentPartPr>
                <xdr14:cNvPr id="19" name="インク 18">
                  <a:extLst>
                    <a:ext uri="{FF2B5EF4-FFF2-40B4-BE49-F238E27FC236}">
                      <a16:creationId xmlns:a16="http://schemas.microsoft.com/office/drawing/2014/main" id="{00000000-0008-0000-0300-000013000000}"/>
                    </a:ext>
                  </a:extLst>
                </xdr14:cNvPr>
                <xdr14:cNvContentPartPr/>
              </xdr14:nvContentPartPr>
              <xdr14:nvPr macro=""/>
              <xdr14:xfrm>
                <a:off x="12558280" y="4053503"/>
                <a:ext cx="76680" cy="38520"/>
              </xdr14:xfrm>
            </xdr14:contentPart>
          </mc:Choice>
          <mc:Fallback xmlns="">
            <xdr:pic>
              <xdr:nvPicPr>
                <xdr:cNvPr id="24" name="インク 23">
                  <a:extLst>
                    <a:ext uri="{FF2B5EF4-FFF2-40B4-BE49-F238E27FC236}">
                      <a16:creationId xmlns:a16="http://schemas.microsoft.com/office/drawing/2014/main" id="{34258E4B-8339-4B2E-A6EF-B70C3619BF73}"/>
                    </a:ext>
                  </a:extLst>
                </xdr:cNvPr>
                <xdr:cNvPicPr/>
              </xdr:nvPicPr>
              <xdr:blipFill>
                <a:blip xmlns:r="http://schemas.openxmlformats.org/officeDocument/2006/relationships" r:embed="rId16"/>
                <a:stretch>
                  <a:fillRect/>
                </a:stretch>
              </xdr:blipFill>
              <xdr:spPr>
                <a:xfrm>
                  <a:off x="12497625" y="3939705"/>
                  <a:ext cx="112320" cy="25416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0">
              <xdr14:nvContentPartPr>
                <xdr14:cNvPr id="20" name="インク 19">
                  <a:extLst>
                    <a:ext uri="{FF2B5EF4-FFF2-40B4-BE49-F238E27FC236}">
                      <a16:creationId xmlns:a16="http://schemas.microsoft.com/office/drawing/2014/main" id="{00000000-0008-0000-0300-000014000000}"/>
                    </a:ext>
                  </a:extLst>
                </xdr14:cNvPr>
                <xdr14:cNvContentPartPr/>
              </xdr14:nvContentPartPr>
              <xdr14:nvPr macro=""/>
              <xdr14:xfrm>
                <a:off x="13609803" y="3813472"/>
                <a:ext cx="360" cy="360"/>
              </xdr14:xfrm>
            </xdr14:contentPart>
          </mc:Choice>
          <mc:Fallback xmlns="">
            <xdr:pic>
              <xdr:nvPicPr>
                <xdr:cNvPr id="25" name="インク 24">
                  <a:extLst>
                    <a:ext uri="{FF2B5EF4-FFF2-40B4-BE49-F238E27FC236}">
                      <a16:creationId xmlns:a16="http://schemas.microsoft.com/office/drawing/2014/main" id="{BEEDA29E-A590-40D6-843A-C6E718A807C7}"/>
                    </a:ext>
                  </a:extLst>
                </xdr:cNvPr>
                <xdr:cNvPicPr/>
              </xdr:nvPicPr>
              <xdr:blipFill>
                <a:blip xmlns:r="http://schemas.openxmlformats.org/officeDocument/2006/relationships" r:embed="rId18"/>
                <a:stretch>
                  <a:fillRect/>
                </a:stretch>
              </xdr:blipFill>
              <xdr:spPr>
                <a:xfrm>
                  <a:off x="13554945" y="370174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1">
              <xdr14:nvContentPartPr>
                <xdr14:cNvPr id="21" name="インク 20">
                  <a:extLst>
                    <a:ext uri="{FF2B5EF4-FFF2-40B4-BE49-F238E27FC236}">
                      <a16:creationId xmlns:a16="http://schemas.microsoft.com/office/drawing/2014/main" id="{00000000-0008-0000-0300-000015000000}"/>
                    </a:ext>
                  </a:extLst>
                </xdr14:cNvPr>
                <xdr14:cNvContentPartPr/>
              </xdr14:nvContentPartPr>
              <xdr14:nvPr macro=""/>
              <xdr14:xfrm>
                <a:off x="15420186" y="3880072"/>
                <a:ext cx="78840" cy="114840"/>
              </xdr14:xfrm>
            </xdr14:contentPart>
          </mc:Choice>
          <mc:Fallback xmlns="">
            <xdr:pic>
              <xdr:nvPicPr>
                <xdr:cNvPr id="1024" name="インク 1023">
                  <a:extLst>
                    <a:ext uri="{FF2B5EF4-FFF2-40B4-BE49-F238E27FC236}">
                      <a16:creationId xmlns:a16="http://schemas.microsoft.com/office/drawing/2014/main" id="{889B722D-51A6-4678-B1F2-9E7A63DAA0FC}"/>
                    </a:ext>
                  </a:extLst>
                </xdr:cNvPr>
                <xdr:cNvPicPr/>
              </xdr:nvPicPr>
              <xdr:blipFill>
                <a:blip xmlns:r="http://schemas.openxmlformats.org/officeDocument/2006/relationships" r:embed="rId20"/>
                <a:stretch>
                  <a:fillRect/>
                </a:stretch>
              </xdr:blipFill>
              <xdr:spPr>
                <a:xfrm>
                  <a:off x="15374025" y="3768345"/>
                  <a:ext cx="114480" cy="33048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2">
              <xdr14:nvContentPartPr>
                <xdr14:cNvPr id="22" name="インク 21">
                  <a:extLst>
                    <a:ext uri="{FF2B5EF4-FFF2-40B4-BE49-F238E27FC236}">
                      <a16:creationId xmlns:a16="http://schemas.microsoft.com/office/drawing/2014/main" id="{00000000-0008-0000-0300-000016000000}"/>
                    </a:ext>
                  </a:extLst>
                </xdr14:cNvPr>
                <xdr14:cNvContentPartPr/>
              </xdr14:nvContentPartPr>
              <xdr14:nvPr macro=""/>
              <xdr14:xfrm>
                <a:off x="14349944" y="3860992"/>
                <a:ext cx="238320" cy="19440"/>
              </xdr14:xfrm>
            </xdr14:contentPart>
          </mc:Choice>
          <mc:Fallback xmlns="">
            <xdr:pic>
              <xdr:nvPicPr>
                <xdr:cNvPr id="1027" name="インク 1026">
                  <a:extLst>
                    <a:ext uri="{FF2B5EF4-FFF2-40B4-BE49-F238E27FC236}">
                      <a16:creationId xmlns:a16="http://schemas.microsoft.com/office/drawing/2014/main" id="{29650278-29C9-44A4-B740-AC96582F0070}"/>
                    </a:ext>
                  </a:extLst>
                </xdr:cNvPr>
                <xdr:cNvPicPr/>
              </xdr:nvPicPr>
              <xdr:blipFill>
                <a:blip xmlns:r="http://schemas.openxmlformats.org/officeDocument/2006/relationships" r:embed="rId22"/>
                <a:stretch>
                  <a:fillRect/>
                </a:stretch>
              </xdr:blipFill>
              <xdr:spPr>
                <a:xfrm>
                  <a:off x="14297985" y="3749265"/>
                  <a:ext cx="273960" cy="23508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3">
              <xdr14:nvContentPartPr>
                <xdr14:cNvPr id="23" name="インク 22">
                  <a:extLst>
                    <a:ext uri="{FF2B5EF4-FFF2-40B4-BE49-F238E27FC236}">
                      <a16:creationId xmlns:a16="http://schemas.microsoft.com/office/drawing/2014/main" id="{00000000-0008-0000-0300-000017000000}"/>
                    </a:ext>
                  </a:extLst>
                </xdr14:cNvPr>
                <xdr14:cNvContentPartPr/>
              </xdr14:nvContentPartPr>
              <xdr14:nvPr macro=""/>
              <xdr14:xfrm>
                <a:off x="16598447" y="3937312"/>
                <a:ext cx="16541" cy="22320"/>
              </xdr14:xfrm>
            </xdr14:contentPart>
          </mc:Choice>
          <mc:Fallback xmlns="">
            <xdr:pic>
              <xdr:nvPicPr>
                <xdr:cNvPr id="1028" name="インク 1027">
                  <a:extLst>
                    <a:ext uri="{FF2B5EF4-FFF2-40B4-BE49-F238E27FC236}">
                      <a16:creationId xmlns:a16="http://schemas.microsoft.com/office/drawing/2014/main" id="{486D338E-2B35-4568-A325-601D35B14004}"/>
                    </a:ext>
                  </a:extLst>
                </xdr:cNvPr>
                <xdr:cNvPicPr/>
              </xdr:nvPicPr>
              <xdr:blipFill>
                <a:blip xmlns:r="http://schemas.openxmlformats.org/officeDocument/2006/relationships" r:embed="rId24"/>
                <a:stretch>
                  <a:fillRect/>
                </a:stretch>
              </xdr:blipFill>
              <xdr:spPr>
                <a:xfrm>
                  <a:off x="16555185" y="3825585"/>
                  <a:ext cx="55080" cy="23796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4">
              <xdr14:nvContentPartPr>
                <xdr14:cNvPr id="24" name="インク 23">
                  <a:extLst>
                    <a:ext uri="{FF2B5EF4-FFF2-40B4-BE49-F238E27FC236}">
                      <a16:creationId xmlns:a16="http://schemas.microsoft.com/office/drawing/2014/main" id="{00000000-0008-0000-0300-000018000000}"/>
                    </a:ext>
                  </a:extLst>
                </xdr14:cNvPr>
                <xdr14:cNvContentPartPr/>
              </xdr14:nvContentPartPr>
              <xdr14:nvPr macro=""/>
              <xdr14:xfrm>
                <a:off x="16833868" y="4034423"/>
                <a:ext cx="360" cy="360"/>
              </xdr14:xfrm>
            </xdr14:contentPart>
          </mc:Choice>
          <mc:Fallback xmlns="">
            <xdr:pic>
              <xdr:nvPicPr>
                <xdr:cNvPr id="1030" name="インク 1029">
                  <a:extLst>
                    <a:ext uri="{FF2B5EF4-FFF2-40B4-BE49-F238E27FC236}">
                      <a16:creationId xmlns:a16="http://schemas.microsoft.com/office/drawing/2014/main" id="{A1713151-FF99-4250-A15A-3A3063FFD0E7}"/>
                    </a:ext>
                  </a:extLst>
                </xdr:cNvPr>
                <xdr:cNvPicPr/>
              </xdr:nvPicPr>
              <xdr:blipFill>
                <a:blip xmlns:r="http://schemas.openxmlformats.org/officeDocument/2006/relationships" r:embed="rId26"/>
                <a:stretch>
                  <a:fillRect/>
                </a:stretch>
              </xdr:blipFill>
              <xdr:spPr>
                <a:xfrm>
                  <a:off x="16793505" y="39206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5">
              <xdr14:nvContentPartPr>
                <xdr14:cNvPr id="25" name="インク 24">
                  <a:extLst>
                    <a:ext uri="{FF2B5EF4-FFF2-40B4-BE49-F238E27FC236}">
                      <a16:creationId xmlns:a16="http://schemas.microsoft.com/office/drawing/2014/main" id="{00000000-0008-0000-0300-000019000000}"/>
                    </a:ext>
                  </a:extLst>
                </xdr14:cNvPr>
                <xdr14:cNvContentPartPr/>
              </xdr14:nvContentPartPr>
              <xdr14:nvPr macro=""/>
              <xdr14:xfrm>
                <a:off x="17271988" y="3832552"/>
                <a:ext cx="6821" cy="19440"/>
              </xdr14:xfrm>
            </xdr14:contentPart>
          </mc:Choice>
          <mc:Fallback xmlns="">
            <xdr:pic>
              <xdr:nvPicPr>
                <xdr:cNvPr id="1038" name="インク 1037">
                  <a:extLst>
                    <a:ext uri="{FF2B5EF4-FFF2-40B4-BE49-F238E27FC236}">
                      <a16:creationId xmlns:a16="http://schemas.microsoft.com/office/drawing/2014/main" id="{DD3A2F98-20D9-4AA8-A653-69CA216AE541}"/>
                    </a:ext>
                  </a:extLst>
                </xdr:cNvPr>
                <xdr:cNvPicPr/>
              </xdr:nvPicPr>
              <xdr:blipFill>
                <a:blip xmlns:r="http://schemas.openxmlformats.org/officeDocument/2006/relationships" r:embed="rId28"/>
                <a:stretch>
                  <a:fillRect/>
                </a:stretch>
              </xdr:blipFill>
              <xdr:spPr>
                <a:xfrm>
                  <a:off x="17231625" y="3720825"/>
                  <a:ext cx="45360" cy="235080"/>
                </a:xfrm>
                <a:prstGeom prst="rect">
                  <a:avLst/>
                </a:prstGeom>
              </xdr:spPr>
            </xdr:pic>
          </mc:Fallback>
        </mc:AlternateContent>
        <xdr:sp macro="" textlink="">
          <xdr:nvSpPr>
            <xdr:cNvPr id="26" name="テキスト ボックス 25">
              <a:extLst>
                <a:ext uri="{FF2B5EF4-FFF2-40B4-BE49-F238E27FC236}">
                  <a16:creationId xmlns:a16="http://schemas.microsoft.com/office/drawing/2014/main" id="{00000000-0008-0000-0300-00001A000000}"/>
                </a:ext>
              </a:extLst>
            </xdr:cNvPr>
            <xdr:cNvSpPr txBox="1"/>
          </xdr:nvSpPr>
          <xdr:spPr>
            <a:xfrm>
              <a:off x="12993757" y="4341743"/>
              <a:ext cx="889987"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今回の内温</a:t>
              </a:r>
            </a:p>
          </xdr:txBody>
        </xdr:sp>
        <xdr:cxnSp macro="">
          <xdr:nvCxnSpPr>
            <xdr:cNvPr id="27" name="直線矢印コネクタ 26">
              <a:extLst>
                <a:ext uri="{FF2B5EF4-FFF2-40B4-BE49-F238E27FC236}">
                  <a16:creationId xmlns:a16="http://schemas.microsoft.com/office/drawing/2014/main" id="{00000000-0008-0000-0300-00001B000000}"/>
                </a:ext>
              </a:extLst>
            </xdr:cNvPr>
            <xdr:cNvCxnSpPr/>
          </xdr:nvCxnSpPr>
          <xdr:spPr>
            <a:xfrm flipV="1">
              <a:off x="13308082" y="4013752"/>
              <a:ext cx="397151" cy="35656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8" name="テキスト ボックス 27">
              <a:extLst>
                <a:ext uri="{FF2B5EF4-FFF2-40B4-BE49-F238E27FC236}">
                  <a16:creationId xmlns:a16="http://schemas.microsoft.com/office/drawing/2014/main" id="{00000000-0008-0000-0300-00001C000000}"/>
                </a:ext>
              </a:extLst>
            </xdr:cNvPr>
            <xdr:cNvSpPr txBox="1"/>
          </xdr:nvSpPr>
          <xdr:spPr>
            <a:xfrm>
              <a:off x="13895733" y="3314286"/>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通常の内温</a:t>
              </a:r>
            </a:p>
          </xdr:txBody>
        </xdr:sp>
        <xdr:cxnSp macro="">
          <xdr:nvCxnSpPr>
            <xdr:cNvPr id="29" name="直線矢印コネクタ 28">
              <a:extLst>
                <a:ext uri="{FF2B5EF4-FFF2-40B4-BE49-F238E27FC236}">
                  <a16:creationId xmlns:a16="http://schemas.microsoft.com/office/drawing/2014/main" id="{00000000-0008-0000-0300-00001D000000}"/>
                </a:ext>
              </a:extLst>
            </xdr:cNvPr>
            <xdr:cNvCxnSpPr/>
          </xdr:nvCxnSpPr>
          <xdr:spPr>
            <a:xfrm flipH="1">
              <a:off x="13997609" y="3504786"/>
              <a:ext cx="142875" cy="34704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0" name="テキスト ボックス 29">
              <a:extLst>
                <a:ext uri="{FF2B5EF4-FFF2-40B4-BE49-F238E27FC236}">
                  <a16:creationId xmlns:a16="http://schemas.microsoft.com/office/drawing/2014/main" id="{00000000-0008-0000-0300-00001E000000}"/>
                </a:ext>
              </a:extLst>
            </xdr:cNvPr>
            <xdr:cNvSpPr txBox="1"/>
          </xdr:nvSpPr>
          <xdr:spPr>
            <a:xfrm>
              <a:off x="12277310" y="5175388"/>
              <a:ext cx="1736373" cy="564514"/>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今回のジャッケト内温</a:t>
              </a:r>
              <a:endParaRPr kumimoji="1" lang="en-US" altLang="ja-JP" sz="1100">
                <a:solidFill>
                  <a:srgbClr val="FF0000"/>
                </a:solidFill>
              </a:endParaRPr>
            </a:p>
            <a:p>
              <a:r>
                <a:rPr kumimoji="1" lang="ja-JP" altLang="en-US" sz="1100">
                  <a:solidFill>
                    <a:srgbClr val="FF0000"/>
                  </a:solidFill>
                </a:rPr>
                <a:t>一度も昇温がされてない</a:t>
              </a:r>
            </a:p>
          </xdr:txBody>
        </xdr:sp>
        <xdr:sp macro="" textlink="">
          <xdr:nvSpPr>
            <xdr:cNvPr id="31" name="テキスト ボックス 30">
              <a:extLst>
                <a:ext uri="{FF2B5EF4-FFF2-40B4-BE49-F238E27FC236}">
                  <a16:creationId xmlns:a16="http://schemas.microsoft.com/office/drawing/2014/main" id="{00000000-0008-0000-0300-00001F000000}"/>
                </a:ext>
              </a:extLst>
            </xdr:cNvPr>
            <xdr:cNvSpPr txBox="1"/>
          </xdr:nvSpPr>
          <xdr:spPr>
            <a:xfrm>
              <a:off x="13981458" y="4253948"/>
              <a:ext cx="1527662"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100</a:t>
              </a:r>
              <a:r>
                <a:rPr kumimoji="1" lang="ja-JP" altLang="en-US" sz="1100">
                  <a:solidFill>
                    <a:schemeClr val="bg1"/>
                  </a:solidFill>
                </a:rPr>
                <a:t>℃以下で昇温開始</a:t>
              </a:r>
            </a:p>
          </xdr:txBody>
        </xdr:sp>
        <xdr:cxnSp macro="">
          <xdr:nvCxnSpPr>
            <xdr:cNvPr id="32" name="直線矢印コネクタ 31">
              <a:extLst>
                <a:ext uri="{FF2B5EF4-FFF2-40B4-BE49-F238E27FC236}">
                  <a16:creationId xmlns:a16="http://schemas.microsoft.com/office/drawing/2014/main" id="{00000000-0008-0000-0300-000020000000}"/>
                </a:ext>
              </a:extLst>
            </xdr:cNvPr>
            <xdr:cNvCxnSpPr/>
          </xdr:nvCxnSpPr>
          <xdr:spPr>
            <a:xfrm flipH="1" flipV="1">
              <a:off x="14359559" y="4092023"/>
              <a:ext cx="76200" cy="23067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3" name="テキスト ボックス 32">
              <a:extLst>
                <a:ext uri="{FF2B5EF4-FFF2-40B4-BE49-F238E27FC236}">
                  <a16:creationId xmlns:a16="http://schemas.microsoft.com/office/drawing/2014/main" id="{00000000-0008-0000-0300-000021000000}"/>
                </a:ext>
              </a:extLst>
            </xdr:cNvPr>
            <xdr:cNvSpPr txBox="1"/>
          </xdr:nvSpPr>
          <xdr:spPr>
            <a:xfrm>
              <a:off x="14502434" y="4034873"/>
              <a:ext cx="110447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101</a:t>
              </a:r>
              <a:r>
                <a:rPr kumimoji="1" lang="ja-JP" altLang="en-US" sz="1100">
                  <a:solidFill>
                    <a:schemeClr val="bg1"/>
                  </a:solidFill>
                </a:rPr>
                <a:t>℃で蒸気閉</a:t>
              </a:r>
            </a:p>
          </xdr:txBody>
        </xdr:sp>
        <xdr:cxnSp macro="">
          <xdr:nvCxnSpPr>
            <xdr:cNvPr id="34" name="直線矢印コネクタ 33">
              <a:extLst>
                <a:ext uri="{FF2B5EF4-FFF2-40B4-BE49-F238E27FC236}">
                  <a16:creationId xmlns:a16="http://schemas.microsoft.com/office/drawing/2014/main" id="{00000000-0008-0000-0300-000022000000}"/>
                </a:ext>
              </a:extLst>
            </xdr:cNvPr>
            <xdr:cNvCxnSpPr/>
          </xdr:nvCxnSpPr>
          <xdr:spPr>
            <a:xfrm flipH="1" flipV="1">
              <a:off x="14540534" y="4013752"/>
              <a:ext cx="178076" cy="14494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5" name="テキスト ボックス 34">
              <a:extLst>
                <a:ext uri="{FF2B5EF4-FFF2-40B4-BE49-F238E27FC236}">
                  <a16:creationId xmlns:a16="http://schemas.microsoft.com/office/drawing/2014/main" id="{00000000-0008-0000-0300-000023000000}"/>
                </a:ext>
              </a:extLst>
            </xdr:cNvPr>
            <xdr:cNvSpPr txBox="1"/>
          </xdr:nvSpPr>
          <xdr:spPr>
            <a:xfrm>
              <a:off x="14359559" y="3554482"/>
              <a:ext cx="1031051"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余熱で上がる</a:t>
              </a:r>
            </a:p>
          </xdr:txBody>
        </xdr:sp>
        <xdr:sp macro="" textlink="">
          <xdr:nvSpPr>
            <xdr:cNvPr id="36" name="テキスト ボックス 35">
              <a:extLst>
                <a:ext uri="{FF2B5EF4-FFF2-40B4-BE49-F238E27FC236}">
                  <a16:creationId xmlns:a16="http://schemas.microsoft.com/office/drawing/2014/main" id="{00000000-0008-0000-0300-000024000000}"/>
                </a:ext>
              </a:extLst>
            </xdr:cNvPr>
            <xdr:cNvSpPr txBox="1"/>
          </xdr:nvSpPr>
          <xdr:spPr>
            <a:xfrm>
              <a:off x="13657608" y="5946913"/>
              <a:ext cx="3147015"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今回の内温は上がったり下がったりを繰り返す</a:t>
              </a:r>
            </a:p>
          </xdr:txBody>
        </xdr:sp>
        <xdr:cxnSp macro="">
          <xdr:nvCxnSpPr>
            <xdr:cNvPr id="37" name="直線矢印コネクタ 36">
              <a:extLst>
                <a:ext uri="{FF2B5EF4-FFF2-40B4-BE49-F238E27FC236}">
                  <a16:creationId xmlns:a16="http://schemas.microsoft.com/office/drawing/2014/main" id="{00000000-0008-0000-0300-000025000000}"/>
                </a:ext>
              </a:extLst>
            </xdr:cNvPr>
            <xdr:cNvCxnSpPr/>
          </xdr:nvCxnSpPr>
          <xdr:spPr>
            <a:xfrm flipV="1">
              <a:off x="15582486" y="4111073"/>
              <a:ext cx="342900" cy="181471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38" name="テキスト ボックス 37">
              <a:extLst>
                <a:ext uri="{FF2B5EF4-FFF2-40B4-BE49-F238E27FC236}">
                  <a16:creationId xmlns:a16="http://schemas.microsoft.com/office/drawing/2014/main" id="{00000000-0008-0000-0300-000026000000}"/>
                </a:ext>
              </a:extLst>
            </xdr:cNvPr>
            <xdr:cNvSpPr txBox="1"/>
          </xdr:nvSpPr>
          <xdr:spPr>
            <a:xfrm>
              <a:off x="15534861" y="3536260"/>
              <a:ext cx="193316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a:solidFill>
                    <a:schemeClr val="bg1"/>
                  </a:solidFill>
                </a:rPr>
                <a:t>98℃</a:t>
              </a:r>
              <a:r>
                <a:rPr kumimoji="1" lang="ja-JP" altLang="en-US" sz="1100">
                  <a:solidFill>
                    <a:schemeClr val="bg1"/>
                  </a:solidFill>
                </a:rPr>
                <a:t>～</a:t>
              </a:r>
              <a:r>
                <a:rPr kumimoji="1" lang="en-US" altLang="ja-JP" sz="1100">
                  <a:solidFill>
                    <a:schemeClr val="bg1"/>
                  </a:solidFill>
                </a:rPr>
                <a:t>104℃</a:t>
              </a:r>
              <a:r>
                <a:rPr kumimoji="1" lang="ja-JP" altLang="en-US" sz="1100">
                  <a:solidFill>
                    <a:schemeClr val="bg1"/>
                  </a:solidFill>
                </a:rPr>
                <a:t>で推移する</a:t>
              </a:r>
            </a:p>
          </xdr:txBody>
        </xdr:sp>
        <xdr:sp macro="" textlink="">
          <xdr:nvSpPr>
            <xdr:cNvPr id="39" name="テキスト ボックス 38">
              <a:extLst>
                <a:ext uri="{FF2B5EF4-FFF2-40B4-BE49-F238E27FC236}">
                  <a16:creationId xmlns:a16="http://schemas.microsoft.com/office/drawing/2014/main" id="{00000000-0008-0000-0300-000027000000}"/>
                </a:ext>
              </a:extLst>
            </xdr:cNvPr>
            <xdr:cNvSpPr txBox="1"/>
          </xdr:nvSpPr>
          <xdr:spPr>
            <a:xfrm>
              <a:off x="11984107" y="6513443"/>
              <a:ext cx="748923"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熟成開始</a:t>
              </a:r>
            </a:p>
          </xdr:txBody>
        </xdr:sp>
      </xdr:grpSp>
      <xdr:cxnSp macro="">
        <xdr:nvCxnSpPr>
          <xdr:cNvPr id="8" name="直線コネクタ 7">
            <a:extLst>
              <a:ext uri="{FF2B5EF4-FFF2-40B4-BE49-F238E27FC236}">
                <a16:creationId xmlns:a16="http://schemas.microsoft.com/office/drawing/2014/main" id="{00000000-0008-0000-0300-000008000000}"/>
              </a:ext>
            </a:extLst>
          </xdr:cNvPr>
          <xdr:cNvCxnSpPr/>
        </xdr:nvCxnSpPr>
        <xdr:spPr>
          <a:xfrm>
            <a:off x="3919496" y="3157579"/>
            <a:ext cx="10570029"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9" name="直線コネクタ 8">
            <a:extLst>
              <a:ext uri="{FF2B5EF4-FFF2-40B4-BE49-F238E27FC236}">
                <a16:creationId xmlns:a16="http://schemas.microsoft.com/office/drawing/2014/main" id="{00000000-0008-0000-0300-000009000000}"/>
              </a:ext>
            </a:extLst>
          </xdr:cNvPr>
          <xdr:cNvCxnSpPr/>
        </xdr:nvCxnSpPr>
        <xdr:spPr>
          <a:xfrm>
            <a:off x="3892826" y="3590014"/>
            <a:ext cx="10571934"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0" name="直線コネクタ 9">
            <a:extLst>
              <a:ext uri="{FF2B5EF4-FFF2-40B4-BE49-F238E27FC236}">
                <a16:creationId xmlns:a16="http://schemas.microsoft.com/office/drawing/2014/main" id="{00000000-0008-0000-0300-00000A000000}"/>
              </a:ext>
            </a:extLst>
          </xdr:cNvPr>
          <xdr:cNvCxnSpPr/>
        </xdr:nvCxnSpPr>
        <xdr:spPr>
          <a:xfrm>
            <a:off x="4587335" y="2370814"/>
            <a:ext cx="0" cy="359283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38100</xdr:colOff>
      <xdr:row>11</xdr:row>
      <xdr:rowOff>105627</xdr:rowOff>
    </xdr:from>
    <xdr:to>
      <xdr:col>0</xdr:col>
      <xdr:colOff>38460</xdr:colOff>
      <xdr:row>11</xdr:row>
      <xdr:rowOff>105987</xdr:rowOff>
    </xdr:to>
    <mc:AlternateContent xmlns:mc="http://schemas.openxmlformats.org/markup-compatibility/2006" xmlns:xdr14="http://schemas.microsoft.com/office/excel/2010/spreadsheetDrawing" xmlns:aink="http://schemas.microsoft.com/office/drawing/2016/ink">
      <mc:Choice Requires="xdr14 aink">
        <xdr:contentPart xmlns:r="http://schemas.openxmlformats.org/officeDocument/2006/relationships" r:id="rId1">
          <xdr14:nvContentPartPr>
            <xdr14:cNvPr id="31" name="インク 30">
              <a:extLst>
                <a:ext uri="{FF2B5EF4-FFF2-40B4-BE49-F238E27FC236}">
                  <a16:creationId xmlns:a16="http://schemas.microsoft.com/office/drawing/2014/main" id="{00000000-0008-0000-0400-00001F000000}"/>
                </a:ext>
              </a:extLst>
            </xdr14:cNvPr>
            <xdr14:cNvContentPartPr/>
          </xdr14:nvContentPartPr>
          <xdr14:nvPr macro=""/>
          <xdr14:xfrm>
            <a:off x="38100" y="2725002"/>
            <a:ext cx="360" cy="360"/>
          </xdr14:xfrm>
        </xdr:contentPart>
      </mc:Choice>
      <mc:Fallback xmlns="">
        <xdr:pic>
          <xdr:nvPicPr>
            <xdr:cNvPr id="1039" name="インク 1038">
              <a:extLst>
                <a:ext uri="{FF2B5EF4-FFF2-40B4-BE49-F238E27FC236}">
                  <a16:creationId xmlns:a16="http://schemas.microsoft.com/office/drawing/2014/main" id="{7EAF729B-38A6-4D3C-B528-73034A7ADB02}"/>
                </a:ext>
              </a:extLst>
            </xdr:cNvPr>
            <xdr:cNvPicPr/>
          </xdr:nvPicPr>
          <xdr:blipFill>
            <a:blip xmlns:r="http://schemas.openxmlformats.org/officeDocument/2006/relationships" r:embed="rId30"/>
            <a:stretch>
              <a:fillRect/>
            </a:stretch>
          </xdr:blipFill>
          <xdr:spPr>
            <a:xfrm>
              <a:off x="10787265" y="5182785"/>
              <a:ext cx="9000" cy="54000"/>
            </a:xfrm>
            <a:prstGeom prst="rect">
              <a:avLst/>
            </a:prstGeom>
          </xdr:spPr>
        </xdr:pic>
      </mc:Fallback>
    </mc:AlternateContent>
    <xdr:clientData/>
  </xdr:twoCellAnchor>
  <xdr:twoCellAnchor>
    <xdr:from>
      <xdr:col>0</xdr:col>
      <xdr:colOff>51591</xdr:colOff>
      <xdr:row>0</xdr:row>
      <xdr:rowOff>0</xdr:rowOff>
    </xdr:from>
    <xdr:to>
      <xdr:col>13</xdr:col>
      <xdr:colOff>625576</xdr:colOff>
      <xdr:row>20</xdr:row>
      <xdr:rowOff>84483</xdr:rowOff>
    </xdr:to>
    <xdr:grpSp>
      <xdr:nvGrpSpPr>
        <xdr:cNvPr id="32" name="グループ化 31">
          <a:extLst>
            <a:ext uri="{FF2B5EF4-FFF2-40B4-BE49-F238E27FC236}">
              <a16:creationId xmlns:a16="http://schemas.microsoft.com/office/drawing/2014/main" id="{00000000-0008-0000-0400-000020000000}"/>
            </a:ext>
          </a:extLst>
        </xdr:cNvPr>
        <xdr:cNvGrpSpPr/>
      </xdr:nvGrpSpPr>
      <xdr:grpSpPr>
        <a:xfrm>
          <a:off x="51591" y="0"/>
          <a:ext cx="10173528" cy="4888396"/>
          <a:chOff x="11408878" y="2184538"/>
          <a:chExt cx="6193736" cy="4846983"/>
        </a:xfrm>
      </xdr:grpSpPr>
      <xdr:pic>
        <xdr:nvPicPr>
          <xdr:cNvPr id="33" name="図 32">
            <a:extLst>
              <a:ext uri="{FF2B5EF4-FFF2-40B4-BE49-F238E27FC236}">
                <a16:creationId xmlns:a16="http://schemas.microsoft.com/office/drawing/2014/main" id="{00000000-0008-0000-0400-000021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1408878" y="2184538"/>
            <a:ext cx="6193736" cy="4846983"/>
          </a:xfrm>
          <a:prstGeom prst="rect">
            <a:avLst/>
          </a:prstGeom>
        </xdr:spPr>
      </xdr:pic>
      <xdr:sp macro="" textlink="">
        <xdr:nvSpPr>
          <xdr:cNvPr id="34" name="テキスト ボックス 33">
            <a:extLst>
              <a:ext uri="{FF2B5EF4-FFF2-40B4-BE49-F238E27FC236}">
                <a16:creationId xmlns:a16="http://schemas.microsoft.com/office/drawing/2014/main" id="{00000000-0008-0000-0400-000022000000}"/>
              </a:ext>
            </a:extLst>
          </xdr:cNvPr>
          <xdr:cNvSpPr txBox="1"/>
        </xdr:nvSpPr>
        <xdr:spPr>
          <a:xfrm>
            <a:off x="11561279" y="2458278"/>
            <a:ext cx="3779881" cy="4785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800" b="1">
                <a:solidFill>
                  <a:srgbClr val="FF0000"/>
                </a:solidFill>
              </a:rPr>
              <a:t>熟成中チャート（</a:t>
            </a:r>
            <a:r>
              <a:rPr kumimoji="1" lang="en-US" altLang="ja-JP" sz="1800" b="1">
                <a:solidFill>
                  <a:srgbClr val="FF0000"/>
                </a:solidFill>
              </a:rPr>
              <a:t>R.No</a:t>
            </a:r>
            <a:r>
              <a:rPr kumimoji="1" lang="ja-JP" altLang="en-US" sz="1800" b="1">
                <a:solidFill>
                  <a:srgbClr val="FF0000"/>
                </a:solidFill>
              </a:rPr>
              <a:t>　</a:t>
            </a:r>
            <a:r>
              <a:rPr kumimoji="1" lang="en-US" altLang="ja-JP" sz="1800" b="1">
                <a:solidFill>
                  <a:srgbClr val="FF0000"/>
                </a:solidFill>
              </a:rPr>
              <a:t>2212902</a:t>
            </a:r>
            <a:r>
              <a:rPr kumimoji="1" lang="ja-JP" altLang="en-US" sz="1800" b="1">
                <a:solidFill>
                  <a:srgbClr val="FF0000"/>
                </a:solidFill>
              </a:rPr>
              <a:t>）</a:t>
            </a:r>
          </a:p>
        </xdr:txBody>
      </xdr:sp>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2">
            <xdr14:nvContentPartPr>
              <xdr14:cNvPr id="35" name="インク 34">
                <a:extLst>
                  <a:ext uri="{FF2B5EF4-FFF2-40B4-BE49-F238E27FC236}">
                    <a16:creationId xmlns:a16="http://schemas.microsoft.com/office/drawing/2014/main" id="{00000000-0008-0000-0400-000023000000}"/>
                  </a:ext>
                </a:extLst>
              </xdr14:cNvPr>
              <xdr14:cNvContentPartPr/>
            </xdr14:nvContentPartPr>
            <xdr14:nvPr macro=""/>
            <xdr14:xfrm>
              <a:off x="12205870" y="3743632"/>
              <a:ext cx="5169809" cy="1050033"/>
            </xdr14:xfrm>
          </xdr14:contentPart>
        </mc:Choice>
        <mc:Fallback xmlns="">
          <xdr:pic>
            <xdr:nvPicPr>
              <xdr:cNvPr id="4" name="インク 3">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3"/>
              <a:stretch>
                <a:fillRect/>
              </a:stretch>
            </xdr:blipFill>
            <xdr:spPr>
              <a:xfrm>
                <a:off x="12187950" y="3634557"/>
                <a:ext cx="5205290" cy="126782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4">
            <xdr14:nvContentPartPr>
              <xdr14:cNvPr id="65" name="インク 64">
                <a:extLst>
                  <a:ext uri="{FF2B5EF4-FFF2-40B4-BE49-F238E27FC236}">
                    <a16:creationId xmlns:a16="http://schemas.microsoft.com/office/drawing/2014/main" id="{00000000-0008-0000-0400-000041000000}"/>
                  </a:ext>
                </a:extLst>
              </xdr14:cNvPr>
              <xdr14:cNvContentPartPr/>
            </xdr14:nvContentPartPr>
            <xdr14:nvPr macro=""/>
            <xdr14:xfrm>
              <a:off x="13438443" y="3803752"/>
              <a:ext cx="360" cy="360"/>
            </xdr14:xfrm>
          </xdr14:contentPart>
        </mc:Choice>
        <mc:Fallback xmlns="">
          <xdr:pic>
            <xdr:nvPicPr>
              <xdr:cNvPr id="5" name="インク 4">
                <a:extLst>
                  <a:ext uri="{FF2B5EF4-FFF2-40B4-BE49-F238E27FC236}">
                    <a16:creationId xmlns:a16="http://schemas.microsoft.com/office/drawing/2014/main" id="{C792D9C7-06F1-4820-94F3-E0E5B3C4746B}"/>
                  </a:ext>
                </a:extLst>
              </xdr:cNvPr>
              <xdr:cNvPicPr/>
            </xdr:nvPicPr>
            <xdr:blipFill>
              <a:blip xmlns:r="http://schemas.openxmlformats.org/officeDocument/2006/relationships" r:embed="rId6"/>
              <a:stretch>
                <a:fillRect/>
              </a:stretch>
            </xdr:blipFill>
            <xdr:spPr>
              <a:xfrm>
                <a:off x="13383585" y="36920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5">
            <xdr14:nvContentPartPr>
              <xdr14:cNvPr id="66" name="インク 65">
                <a:extLst>
                  <a:ext uri="{FF2B5EF4-FFF2-40B4-BE49-F238E27FC236}">
                    <a16:creationId xmlns:a16="http://schemas.microsoft.com/office/drawing/2014/main" id="{00000000-0008-0000-0400-000042000000}"/>
                  </a:ext>
                </a:extLst>
              </xdr14:cNvPr>
              <xdr14:cNvContentPartPr/>
            </xdr14:nvContentPartPr>
            <xdr14:nvPr macro=""/>
            <xdr14:xfrm>
              <a:off x="13619163" y="3696922"/>
              <a:ext cx="360" cy="360"/>
            </xdr14:xfrm>
          </xdr14:contentPart>
        </mc:Choice>
        <mc:Fallback xmlns="">
          <xdr:pic>
            <xdr:nvPicPr>
              <xdr:cNvPr id="6" name="インク 5">
                <a:extLst>
                  <a:ext uri="{FF2B5EF4-FFF2-40B4-BE49-F238E27FC236}">
                    <a16:creationId xmlns:a16="http://schemas.microsoft.com/office/drawing/2014/main" id="{9A98B9A7-57EA-422F-835F-2355F54762C9}"/>
                  </a:ext>
                </a:extLst>
              </xdr:cNvPr>
              <xdr:cNvPicPr/>
            </xdr:nvPicPr>
            <xdr:blipFill>
              <a:blip xmlns:r="http://schemas.openxmlformats.org/officeDocument/2006/relationships" r:embed="rId8"/>
              <a:stretch>
                <a:fillRect/>
              </a:stretch>
            </xdr:blipFill>
            <xdr:spPr>
              <a:xfrm>
                <a:off x="13564305" y="358726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6">
            <xdr14:nvContentPartPr>
              <xdr14:cNvPr id="67" name="インク 66">
                <a:extLst>
                  <a:ext uri="{FF2B5EF4-FFF2-40B4-BE49-F238E27FC236}">
                    <a16:creationId xmlns:a16="http://schemas.microsoft.com/office/drawing/2014/main" id="{00000000-0008-0000-0400-000043000000}"/>
                  </a:ext>
                </a:extLst>
              </xdr14:cNvPr>
              <xdr14:cNvContentPartPr/>
            </xdr14:nvContentPartPr>
            <xdr14:nvPr macro=""/>
            <xdr14:xfrm>
              <a:off x="12367840" y="4524564"/>
              <a:ext cx="360" cy="360"/>
            </xdr14:xfrm>
          </xdr14:contentPart>
        </mc:Choice>
        <mc:Fallback xmlns="">
          <xdr:pic>
            <xdr:nvPicPr>
              <xdr:cNvPr id="13" name="インク 12">
                <a:extLst>
                  <a:ext uri="{FF2B5EF4-FFF2-40B4-BE49-F238E27FC236}">
                    <a16:creationId xmlns:a16="http://schemas.microsoft.com/office/drawing/2014/main" id="{2522A0EB-0F72-4D3E-80DA-2725B60146A0}"/>
                  </a:ext>
                </a:extLst>
              </xdr:cNvPr>
              <xdr:cNvPicPr/>
            </xdr:nvPicPr>
            <xdr:blipFill>
              <a:blip xmlns:r="http://schemas.openxmlformats.org/officeDocument/2006/relationships" r:embed="rId10"/>
              <a:stretch>
                <a:fillRect/>
              </a:stretch>
            </xdr:blipFill>
            <xdr:spPr>
              <a:xfrm>
                <a:off x="12307185" y="44066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7">
            <xdr14:nvContentPartPr>
              <xdr14:cNvPr id="68" name="インク 67">
                <a:extLst>
                  <a:ext uri="{FF2B5EF4-FFF2-40B4-BE49-F238E27FC236}">
                    <a16:creationId xmlns:a16="http://schemas.microsoft.com/office/drawing/2014/main" id="{00000000-0008-0000-0400-000044000000}"/>
                  </a:ext>
                </a:extLst>
              </xdr14:cNvPr>
              <xdr14:cNvContentPartPr/>
            </xdr14:nvContentPartPr>
            <xdr14:nvPr macro=""/>
            <xdr14:xfrm>
              <a:off x="14483144" y="3937312"/>
              <a:ext cx="360" cy="360"/>
            </xdr14:xfrm>
          </xdr14:contentPart>
        </mc:Choice>
        <mc:Fallback xmlns="">
          <xdr:pic>
            <xdr:nvPicPr>
              <xdr:cNvPr id="14" name="インク 13">
                <a:extLst>
                  <a:ext uri="{FF2B5EF4-FFF2-40B4-BE49-F238E27FC236}">
                    <a16:creationId xmlns:a16="http://schemas.microsoft.com/office/drawing/2014/main" id="{C0CE843B-B908-44F4-93E7-112DDD440E60}"/>
                  </a:ext>
                </a:extLst>
              </xdr:cNvPr>
              <xdr:cNvPicPr/>
            </xdr:nvPicPr>
            <xdr:blipFill>
              <a:blip xmlns:r="http://schemas.openxmlformats.org/officeDocument/2006/relationships" r:embed="rId12"/>
              <a:stretch>
                <a:fillRect/>
              </a:stretch>
            </xdr:blipFill>
            <xdr:spPr>
              <a:xfrm>
                <a:off x="14431185" y="382558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8">
            <xdr14:nvContentPartPr>
              <xdr14:cNvPr id="69" name="インク 68">
                <a:extLst>
                  <a:ext uri="{FF2B5EF4-FFF2-40B4-BE49-F238E27FC236}">
                    <a16:creationId xmlns:a16="http://schemas.microsoft.com/office/drawing/2014/main" id="{00000000-0008-0000-0400-000045000000}"/>
                  </a:ext>
                </a:extLst>
              </xdr14:cNvPr>
              <xdr14:cNvContentPartPr/>
            </xdr14:nvContentPartPr>
            <xdr14:nvPr macro=""/>
            <xdr14:xfrm>
              <a:off x="12348760" y="4474613"/>
              <a:ext cx="360" cy="360"/>
            </xdr14:xfrm>
          </xdr14:contentPart>
        </mc:Choice>
        <mc:Fallback xmlns="">
          <xdr:pic>
            <xdr:nvPicPr>
              <xdr:cNvPr id="17" name="インク 16">
                <a:extLst>
                  <a:ext uri="{FF2B5EF4-FFF2-40B4-BE49-F238E27FC236}">
                    <a16:creationId xmlns:a16="http://schemas.microsoft.com/office/drawing/2014/main" id="{B05FDF3C-3625-4E70-9D61-C7E8FF910A30}"/>
                  </a:ext>
                </a:extLst>
              </xdr:cNvPr>
              <xdr:cNvPicPr/>
            </xdr:nvPicPr>
            <xdr:blipFill>
              <a:blip xmlns:r="http://schemas.openxmlformats.org/officeDocument/2006/relationships" r:embed="rId14"/>
              <a:stretch>
                <a:fillRect/>
              </a:stretch>
            </xdr:blipFill>
            <xdr:spPr>
              <a:xfrm>
                <a:off x="12288105" y="435874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39">
            <xdr14:nvContentPartPr>
              <xdr14:cNvPr id="70" name="インク 69">
                <a:extLst>
                  <a:ext uri="{FF2B5EF4-FFF2-40B4-BE49-F238E27FC236}">
                    <a16:creationId xmlns:a16="http://schemas.microsoft.com/office/drawing/2014/main" id="{00000000-0008-0000-0400-000046000000}"/>
                  </a:ext>
                </a:extLst>
              </xdr14:cNvPr>
              <xdr14:cNvContentPartPr/>
            </xdr14:nvContentPartPr>
            <xdr14:nvPr macro=""/>
            <xdr14:xfrm>
              <a:off x="12558280" y="4053503"/>
              <a:ext cx="76680" cy="38520"/>
            </xdr14:xfrm>
          </xdr14:contentPart>
        </mc:Choice>
        <mc:Fallback xmlns="">
          <xdr:pic>
            <xdr:nvPicPr>
              <xdr:cNvPr id="24" name="インク 23">
                <a:extLst>
                  <a:ext uri="{FF2B5EF4-FFF2-40B4-BE49-F238E27FC236}">
                    <a16:creationId xmlns:a16="http://schemas.microsoft.com/office/drawing/2014/main" id="{34258E4B-8339-4B2E-A6EF-B70C3619BF73}"/>
                  </a:ext>
                </a:extLst>
              </xdr:cNvPr>
              <xdr:cNvPicPr/>
            </xdr:nvPicPr>
            <xdr:blipFill>
              <a:blip xmlns:r="http://schemas.openxmlformats.org/officeDocument/2006/relationships" r:embed="rId16"/>
              <a:stretch>
                <a:fillRect/>
              </a:stretch>
            </xdr:blipFill>
            <xdr:spPr>
              <a:xfrm>
                <a:off x="12497625" y="3939705"/>
                <a:ext cx="112320" cy="25416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0">
            <xdr14:nvContentPartPr>
              <xdr14:cNvPr id="71" name="インク 70">
                <a:extLst>
                  <a:ext uri="{FF2B5EF4-FFF2-40B4-BE49-F238E27FC236}">
                    <a16:creationId xmlns:a16="http://schemas.microsoft.com/office/drawing/2014/main" id="{00000000-0008-0000-0400-000047000000}"/>
                  </a:ext>
                </a:extLst>
              </xdr14:cNvPr>
              <xdr14:cNvContentPartPr/>
            </xdr14:nvContentPartPr>
            <xdr14:nvPr macro=""/>
            <xdr14:xfrm>
              <a:off x="13609803" y="3813472"/>
              <a:ext cx="360" cy="360"/>
            </xdr14:xfrm>
          </xdr14:contentPart>
        </mc:Choice>
        <mc:Fallback xmlns="">
          <xdr:pic>
            <xdr:nvPicPr>
              <xdr:cNvPr id="25" name="インク 24">
                <a:extLst>
                  <a:ext uri="{FF2B5EF4-FFF2-40B4-BE49-F238E27FC236}">
                    <a16:creationId xmlns:a16="http://schemas.microsoft.com/office/drawing/2014/main" id="{BEEDA29E-A590-40D6-843A-C6E718A807C7}"/>
                  </a:ext>
                </a:extLst>
              </xdr:cNvPr>
              <xdr:cNvPicPr/>
            </xdr:nvPicPr>
            <xdr:blipFill>
              <a:blip xmlns:r="http://schemas.openxmlformats.org/officeDocument/2006/relationships" r:embed="rId18"/>
              <a:stretch>
                <a:fillRect/>
              </a:stretch>
            </xdr:blipFill>
            <xdr:spPr>
              <a:xfrm>
                <a:off x="13554945" y="370174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1">
            <xdr14:nvContentPartPr>
              <xdr14:cNvPr id="72" name="インク 71">
                <a:extLst>
                  <a:ext uri="{FF2B5EF4-FFF2-40B4-BE49-F238E27FC236}">
                    <a16:creationId xmlns:a16="http://schemas.microsoft.com/office/drawing/2014/main" id="{00000000-0008-0000-0400-000048000000}"/>
                  </a:ext>
                </a:extLst>
              </xdr14:cNvPr>
              <xdr14:cNvContentPartPr/>
            </xdr14:nvContentPartPr>
            <xdr14:nvPr macro=""/>
            <xdr14:xfrm>
              <a:off x="15420186" y="3880072"/>
              <a:ext cx="78840" cy="114840"/>
            </xdr14:xfrm>
          </xdr14:contentPart>
        </mc:Choice>
        <mc:Fallback xmlns="">
          <xdr:pic>
            <xdr:nvPicPr>
              <xdr:cNvPr id="1024" name="インク 1023">
                <a:extLst>
                  <a:ext uri="{FF2B5EF4-FFF2-40B4-BE49-F238E27FC236}">
                    <a16:creationId xmlns:a16="http://schemas.microsoft.com/office/drawing/2014/main" id="{889B722D-51A6-4678-B1F2-9E7A63DAA0FC}"/>
                  </a:ext>
                </a:extLst>
              </xdr:cNvPr>
              <xdr:cNvPicPr/>
            </xdr:nvPicPr>
            <xdr:blipFill>
              <a:blip xmlns:r="http://schemas.openxmlformats.org/officeDocument/2006/relationships" r:embed="rId20"/>
              <a:stretch>
                <a:fillRect/>
              </a:stretch>
            </xdr:blipFill>
            <xdr:spPr>
              <a:xfrm>
                <a:off x="15374025" y="3768345"/>
                <a:ext cx="114480" cy="33048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2">
            <xdr14:nvContentPartPr>
              <xdr14:cNvPr id="73" name="インク 72">
                <a:extLst>
                  <a:ext uri="{FF2B5EF4-FFF2-40B4-BE49-F238E27FC236}">
                    <a16:creationId xmlns:a16="http://schemas.microsoft.com/office/drawing/2014/main" id="{00000000-0008-0000-0400-000049000000}"/>
                  </a:ext>
                </a:extLst>
              </xdr14:cNvPr>
              <xdr14:cNvContentPartPr/>
            </xdr14:nvContentPartPr>
            <xdr14:nvPr macro=""/>
            <xdr14:xfrm>
              <a:off x="14349944" y="3860992"/>
              <a:ext cx="238320" cy="19440"/>
            </xdr14:xfrm>
          </xdr14:contentPart>
        </mc:Choice>
        <mc:Fallback xmlns="">
          <xdr:pic>
            <xdr:nvPicPr>
              <xdr:cNvPr id="1027" name="インク 1026">
                <a:extLst>
                  <a:ext uri="{FF2B5EF4-FFF2-40B4-BE49-F238E27FC236}">
                    <a16:creationId xmlns:a16="http://schemas.microsoft.com/office/drawing/2014/main" id="{29650278-29C9-44A4-B740-AC96582F0070}"/>
                  </a:ext>
                </a:extLst>
              </xdr:cNvPr>
              <xdr:cNvPicPr/>
            </xdr:nvPicPr>
            <xdr:blipFill>
              <a:blip xmlns:r="http://schemas.openxmlformats.org/officeDocument/2006/relationships" r:embed="rId22"/>
              <a:stretch>
                <a:fillRect/>
              </a:stretch>
            </xdr:blipFill>
            <xdr:spPr>
              <a:xfrm>
                <a:off x="14297985" y="3749265"/>
                <a:ext cx="273960" cy="23508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3">
            <xdr14:nvContentPartPr>
              <xdr14:cNvPr id="74" name="インク 73">
                <a:extLst>
                  <a:ext uri="{FF2B5EF4-FFF2-40B4-BE49-F238E27FC236}">
                    <a16:creationId xmlns:a16="http://schemas.microsoft.com/office/drawing/2014/main" id="{00000000-0008-0000-0400-00004A000000}"/>
                  </a:ext>
                </a:extLst>
              </xdr14:cNvPr>
              <xdr14:cNvContentPartPr/>
            </xdr14:nvContentPartPr>
            <xdr14:nvPr macro=""/>
            <xdr14:xfrm>
              <a:off x="16598447" y="3937312"/>
              <a:ext cx="16541" cy="22320"/>
            </xdr14:xfrm>
          </xdr14:contentPart>
        </mc:Choice>
        <mc:Fallback xmlns="">
          <xdr:pic>
            <xdr:nvPicPr>
              <xdr:cNvPr id="1028" name="インク 1027">
                <a:extLst>
                  <a:ext uri="{FF2B5EF4-FFF2-40B4-BE49-F238E27FC236}">
                    <a16:creationId xmlns:a16="http://schemas.microsoft.com/office/drawing/2014/main" id="{486D338E-2B35-4568-A325-601D35B14004}"/>
                  </a:ext>
                </a:extLst>
              </xdr:cNvPr>
              <xdr:cNvPicPr/>
            </xdr:nvPicPr>
            <xdr:blipFill>
              <a:blip xmlns:r="http://schemas.openxmlformats.org/officeDocument/2006/relationships" r:embed="rId24"/>
              <a:stretch>
                <a:fillRect/>
              </a:stretch>
            </xdr:blipFill>
            <xdr:spPr>
              <a:xfrm>
                <a:off x="16555185" y="3825585"/>
                <a:ext cx="55080" cy="23796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4">
            <xdr14:nvContentPartPr>
              <xdr14:cNvPr id="75" name="インク 74">
                <a:extLst>
                  <a:ext uri="{FF2B5EF4-FFF2-40B4-BE49-F238E27FC236}">
                    <a16:creationId xmlns:a16="http://schemas.microsoft.com/office/drawing/2014/main" id="{00000000-0008-0000-0400-00004B000000}"/>
                  </a:ext>
                </a:extLst>
              </xdr14:cNvPr>
              <xdr14:cNvContentPartPr/>
            </xdr14:nvContentPartPr>
            <xdr14:nvPr macro=""/>
            <xdr14:xfrm>
              <a:off x="16833868" y="4034423"/>
              <a:ext cx="360" cy="360"/>
            </xdr14:xfrm>
          </xdr14:contentPart>
        </mc:Choice>
        <mc:Fallback xmlns="">
          <xdr:pic>
            <xdr:nvPicPr>
              <xdr:cNvPr id="1030" name="インク 1029">
                <a:extLst>
                  <a:ext uri="{FF2B5EF4-FFF2-40B4-BE49-F238E27FC236}">
                    <a16:creationId xmlns:a16="http://schemas.microsoft.com/office/drawing/2014/main" id="{A1713151-FF99-4250-A15A-3A3063FFD0E7}"/>
                  </a:ext>
                </a:extLst>
              </xdr:cNvPr>
              <xdr:cNvPicPr/>
            </xdr:nvPicPr>
            <xdr:blipFill>
              <a:blip xmlns:r="http://schemas.openxmlformats.org/officeDocument/2006/relationships" r:embed="rId26"/>
              <a:stretch>
                <a:fillRect/>
              </a:stretch>
            </xdr:blipFill>
            <xdr:spPr>
              <a:xfrm>
                <a:off x="16793505" y="3920625"/>
                <a:ext cx="36000" cy="216000"/>
              </a:xfrm>
              <a:prstGeom prst="rect">
                <a:avLst/>
              </a:prstGeom>
            </xdr:spPr>
          </xdr:pic>
        </mc:Fallback>
      </mc:AlternateContent>
      <mc:AlternateContent xmlns:mc="http://schemas.openxmlformats.org/markup-compatibility/2006" xmlns:xdr14="http://schemas.microsoft.com/office/excel/2010/spreadsheetDrawing" xmlns:aink="http://schemas.microsoft.com/office/drawing/2016/ink">
        <mc:Choice Requires="xdr14 aink">
          <xdr14:contentPart xmlns:r="http://schemas.openxmlformats.org/officeDocument/2006/relationships" r:id="rId45">
            <xdr14:nvContentPartPr>
              <xdr14:cNvPr id="76" name="インク 75">
                <a:extLst>
                  <a:ext uri="{FF2B5EF4-FFF2-40B4-BE49-F238E27FC236}">
                    <a16:creationId xmlns:a16="http://schemas.microsoft.com/office/drawing/2014/main" id="{00000000-0008-0000-0400-00004C000000}"/>
                  </a:ext>
                </a:extLst>
              </xdr14:cNvPr>
              <xdr14:cNvContentPartPr/>
            </xdr14:nvContentPartPr>
            <xdr14:nvPr macro=""/>
            <xdr14:xfrm>
              <a:off x="17271988" y="3832552"/>
              <a:ext cx="6821" cy="19440"/>
            </xdr14:xfrm>
          </xdr14:contentPart>
        </mc:Choice>
        <mc:Fallback xmlns="">
          <xdr:pic>
            <xdr:nvPicPr>
              <xdr:cNvPr id="1038" name="インク 1037">
                <a:extLst>
                  <a:ext uri="{FF2B5EF4-FFF2-40B4-BE49-F238E27FC236}">
                    <a16:creationId xmlns:a16="http://schemas.microsoft.com/office/drawing/2014/main" id="{DD3A2F98-20D9-4AA8-A653-69CA216AE541}"/>
                  </a:ext>
                </a:extLst>
              </xdr:cNvPr>
              <xdr:cNvPicPr/>
            </xdr:nvPicPr>
            <xdr:blipFill>
              <a:blip xmlns:r="http://schemas.openxmlformats.org/officeDocument/2006/relationships" r:embed="rId28"/>
              <a:stretch>
                <a:fillRect/>
              </a:stretch>
            </xdr:blipFill>
            <xdr:spPr>
              <a:xfrm>
                <a:off x="17231625" y="3720825"/>
                <a:ext cx="45360" cy="235080"/>
              </a:xfrm>
              <a:prstGeom prst="rect">
                <a:avLst/>
              </a:prstGeom>
            </xdr:spPr>
          </xdr:pic>
        </mc:Fallback>
      </mc:AlternateContent>
      <xdr:sp macro="" textlink="">
        <xdr:nvSpPr>
          <xdr:cNvPr id="77" name="テキスト ボックス 76">
            <a:extLst>
              <a:ext uri="{FF2B5EF4-FFF2-40B4-BE49-F238E27FC236}">
                <a16:creationId xmlns:a16="http://schemas.microsoft.com/office/drawing/2014/main" id="{00000000-0008-0000-0400-00004D000000}"/>
              </a:ext>
            </a:extLst>
          </xdr:cNvPr>
          <xdr:cNvSpPr txBox="1"/>
        </xdr:nvSpPr>
        <xdr:spPr>
          <a:xfrm>
            <a:off x="12993757" y="4341743"/>
            <a:ext cx="889987"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今回の内温</a:t>
            </a:r>
          </a:p>
        </xdr:txBody>
      </xdr:sp>
      <xdr:cxnSp macro="">
        <xdr:nvCxnSpPr>
          <xdr:cNvPr id="78" name="直線矢印コネクタ 77">
            <a:extLst>
              <a:ext uri="{FF2B5EF4-FFF2-40B4-BE49-F238E27FC236}">
                <a16:creationId xmlns:a16="http://schemas.microsoft.com/office/drawing/2014/main" id="{00000000-0008-0000-0400-00004E000000}"/>
              </a:ext>
            </a:extLst>
          </xdr:cNvPr>
          <xdr:cNvCxnSpPr/>
        </xdr:nvCxnSpPr>
        <xdr:spPr>
          <a:xfrm flipV="1">
            <a:off x="13308082" y="4013752"/>
            <a:ext cx="397151" cy="35656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79" name="テキスト ボックス 78">
            <a:extLst>
              <a:ext uri="{FF2B5EF4-FFF2-40B4-BE49-F238E27FC236}">
                <a16:creationId xmlns:a16="http://schemas.microsoft.com/office/drawing/2014/main" id="{00000000-0008-0000-0400-00004F000000}"/>
              </a:ext>
            </a:extLst>
          </xdr:cNvPr>
          <xdr:cNvSpPr txBox="1"/>
        </xdr:nvSpPr>
        <xdr:spPr>
          <a:xfrm>
            <a:off x="13895733" y="3314286"/>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通常の内温</a:t>
            </a:r>
          </a:p>
        </xdr:txBody>
      </xdr:sp>
      <xdr:cxnSp macro="">
        <xdr:nvCxnSpPr>
          <xdr:cNvPr id="80" name="直線矢印コネクタ 79">
            <a:extLst>
              <a:ext uri="{FF2B5EF4-FFF2-40B4-BE49-F238E27FC236}">
                <a16:creationId xmlns:a16="http://schemas.microsoft.com/office/drawing/2014/main" id="{00000000-0008-0000-0400-000050000000}"/>
              </a:ext>
            </a:extLst>
          </xdr:cNvPr>
          <xdr:cNvCxnSpPr/>
        </xdr:nvCxnSpPr>
        <xdr:spPr>
          <a:xfrm flipH="1">
            <a:off x="13997609" y="3504786"/>
            <a:ext cx="142875" cy="34704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81" name="テキスト ボックス 80">
            <a:extLst>
              <a:ext uri="{FF2B5EF4-FFF2-40B4-BE49-F238E27FC236}">
                <a16:creationId xmlns:a16="http://schemas.microsoft.com/office/drawing/2014/main" id="{00000000-0008-0000-0400-000051000000}"/>
              </a:ext>
            </a:extLst>
          </xdr:cNvPr>
          <xdr:cNvSpPr txBox="1"/>
        </xdr:nvSpPr>
        <xdr:spPr>
          <a:xfrm>
            <a:off x="12277310" y="5175388"/>
            <a:ext cx="1736373" cy="564514"/>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今回のジャッケト内温</a:t>
            </a:r>
            <a:endParaRPr kumimoji="1" lang="en-US" altLang="ja-JP" sz="1100">
              <a:solidFill>
                <a:srgbClr val="FF0000"/>
              </a:solidFill>
            </a:endParaRPr>
          </a:p>
          <a:p>
            <a:r>
              <a:rPr kumimoji="1" lang="ja-JP" altLang="en-US" sz="1100">
                <a:solidFill>
                  <a:srgbClr val="FF0000"/>
                </a:solidFill>
              </a:rPr>
              <a:t>一度も昇温がされてない</a:t>
            </a:r>
          </a:p>
        </xdr:txBody>
      </xdr:sp>
      <xdr:sp macro="" textlink="">
        <xdr:nvSpPr>
          <xdr:cNvPr id="82" name="テキスト ボックス 81">
            <a:extLst>
              <a:ext uri="{FF2B5EF4-FFF2-40B4-BE49-F238E27FC236}">
                <a16:creationId xmlns:a16="http://schemas.microsoft.com/office/drawing/2014/main" id="{00000000-0008-0000-0400-000052000000}"/>
              </a:ext>
            </a:extLst>
          </xdr:cNvPr>
          <xdr:cNvSpPr txBox="1"/>
        </xdr:nvSpPr>
        <xdr:spPr>
          <a:xfrm>
            <a:off x="13981458" y="4253948"/>
            <a:ext cx="1527662"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100</a:t>
            </a:r>
            <a:r>
              <a:rPr kumimoji="1" lang="ja-JP" altLang="en-US" sz="1100">
                <a:solidFill>
                  <a:schemeClr val="bg1"/>
                </a:solidFill>
              </a:rPr>
              <a:t>℃以下で昇温開始</a:t>
            </a:r>
          </a:p>
        </xdr:txBody>
      </xdr:sp>
      <xdr:cxnSp macro="">
        <xdr:nvCxnSpPr>
          <xdr:cNvPr id="83" name="直線矢印コネクタ 82">
            <a:extLst>
              <a:ext uri="{FF2B5EF4-FFF2-40B4-BE49-F238E27FC236}">
                <a16:creationId xmlns:a16="http://schemas.microsoft.com/office/drawing/2014/main" id="{00000000-0008-0000-0400-000053000000}"/>
              </a:ext>
            </a:extLst>
          </xdr:cNvPr>
          <xdr:cNvCxnSpPr/>
        </xdr:nvCxnSpPr>
        <xdr:spPr>
          <a:xfrm flipH="1" flipV="1">
            <a:off x="14359559" y="4092023"/>
            <a:ext cx="76200" cy="23067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84" name="テキスト ボックス 83">
            <a:extLst>
              <a:ext uri="{FF2B5EF4-FFF2-40B4-BE49-F238E27FC236}">
                <a16:creationId xmlns:a16="http://schemas.microsoft.com/office/drawing/2014/main" id="{00000000-0008-0000-0400-000054000000}"/>
              </a:ext>
            </a:extLst>
          </xdr:cNvPr>
          <xdr:cNvSpPr txBox="1"/>
        </xdr:nvSpPr>
        <xdr:spPr>
          <a:xfrm>
            <a:off x="14502434" y="4034873"/>
            <a:ext cx="110447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101</a:t>
            </a:r>
            <a:r>
              <a:rPr kumimoji="1" lang="ja-JP" altLang="en-US" sz="1100">
                <a:solidFill>
                  <a:schemeClr val="bg1"/>
                </a:solidFill>
              </a:rPr>
              <a:t>℃で蒸気閉</a:t>
            </a:r>
          </a:p>
        </xdr:txBody>
      </xdr:sp>
      <xdr:cxnSp macro="">
        <xdr:nvCxnSpPr>
          <xdr:cNvPr id="85" name="直線矢印コネクタ 84">
            <a:extLst>
              <a:ext uri="{FF2B5EF4-FFF2-40B4-BE49-F238E27FC236}">
                <a16:creationId xmlns:a16="http://schemas.microsoft.com/office/drawing/2014/main" id="{00000000-0008-0000-0400-000055000000}"/>
              </a:ext>
            </a:extLst>
          </xdr:cNvPr>
          <xdr:cNvCxnSpPr/>
        </xdr:nvCxnSpPr>
        <xdr:spPr>
          <a:xfrm flipH="1" flipV="1">
            <a:off x="14540534" y="4013752"/>
            <a:ext cx="178076" cy="144946"/>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86" name="テキスト ボックス 85">
            <a:extLst>
              <a:ext uri="{FF2B5EF4-FFF2-40B4-BE49-F238E27FC236}">
                <a16:creationId xmlns:a16="http://schemas.microsoft.com/office/drawing/2014/main" id="{00000000-0008-0000-0400-000056000000}"/>
              </a:ext>
            </a:extLst>
          </xdr:cNvPr>
          <xdr:cNvSpPr txBox="1"/>
        </xdr:nvSpPr>
        <xdr:spPr>
          <a:xfrm>
            <a:off x="14359559" y="3554482"/>
            <a:ext cx="1031051"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chemeClr val="bg1"/>
                </a:solidFill>
              </a:rPr>
              <a:t>余熱で上がる</a:t>
            </a:r>
          </a:p>
        </xdr:txBody>
      </xdr:sp>
      <xdr:sp macro="" textlink="">
        <xdr:nvSpPr>
          <xdr:cNvPr id="87" name="テキスト ボックス 86">
            <a:extLst>
              <a:ext uri="{FF2B5EF4-FFF2-40B4-BE49-F238E27FC236}">
                <a16:creationId xmlns:a16="http://schemas.microsoft.com/office/drawing/2014/main" id="{00000000-0008-0000-0400-000057000000}"/>
              </a:ext>
            </a:extLst>
          </xdr:cNvPr>
          <xdr:cNvSpPr txBox="1"/>
        </xdr:nvSpPr>
        <xdr:spPr>
          <a:xfrm>
            <a:off x="13657608" y="5946913"/>
            <a:ext cx="3147015"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今回の内温は上がったり下がったりを繰り返す</a:t>
            </a:r>
          </a:p>
        </xdr:txBody>
      </xdr:sp>
      <xdr:cxnSp macro="">
        <xdr:nvCxnSpPr>
          <xdr:cNvPr id="88" name="直線矢印コネクタ 87">
            <a:extLst>
              <a:ext uri="{FF2B5EF4-FFF2-40B4-BE49-F238E27FC236}">
                <a16:creationId xmlns:a16="http://schemas.microsoft.com/office/drawing/2014/main" id="{00000000-0008-0000-0400-000058000000}"/>
              </a:ext>
            </a:extLst>
          </xdr:cNvPr>
          <xdr:cNvCxnSpPr/>
        </xdr:nvCxnSpPr>
        <xdr:spPr>
          <a:xfrm flipV="1">
            <a:off x="15582486" y="4111073"/>
            <a:ext cx="342900" cy="1814719"/>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89" name="テキスト ボックス 88">
            <a:extLst>
              <a:ext uri="{FF2B5EF4-FFF2-40B4-BE49-F238E27FC236}">
                <a16:creationId xmlns:a16="http://schemas.microsoft.com/office/drawing/2014/main" id="{00000000-0008-0000-0400-000059000000}"/>
              </a:ext>
            </a:extLst>
          </xdr:cNvPr>
          <xdr:cNvSpPr txBox="1"/>
        </xdr:nvSpPr>
        <xdr:spPr>
          <a:xfrm>
            <a:off x="15534861" y="3536260"/>
            <a:ext cx="193316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a:solidFill>
                  <a:schemeClr val="bg1"/>
                </a:solidFill>
              </a:rPr>
              <a:t>98℃</a:t>
            </a:r>
            <a:r>
              <a:rPr kumimoji="1" lang="ja-JP" altLang="en-US" sz="1100">
                <a:solidFill>
                  <a:schemeClr val="bg1"/>
                </a:solidFill>
              </a:rPr>
              <a:t>～</a:t>
            </a:r>
            <a:r>
              <a:rPr kumimoji="1" lang="en-US" altLang="ja-JP" sz="1100">
                <a:solidFill>
                  <a:schemeClr val="bg1"/>
                </a:solidFill>
              </a:rPr>
              <a:t>104℃</a:t>
            </a:r>
            <a:r>
              <a:rPr kumimoji="1" lang="ja-JP" altLang="en-US" sz="1100">
                <a:solidFill>
                  <a:schemeClr val="bg1"/>
                </a:solidFill>
              </a:rPr>
              <a:t>で推移する</a:t>
            </a:r>
          </a:p>
        </xdr:txBody>
      </xdr:sp>
      <xdr:sp macro="" textlink="">
        <xdr:nvSpPr>
          <xdr:cNvPr id="90" name="テキスト ボックス 89">
            <a:extLst>
              <a:ext uri="{FF2B5EF4-FFF2-40B4-BE49-F238E27FC236}">
                <a16:creationId xmlns:a16="http://schemas.microsoft.com/office/drawing/2014/main" id="{00000000-0008-0000-0400-00005A000000}"/>
              </a:ext>
            </a:extLst>
          </xdr:cNvPr>
          <xdr:cNvSpPr txBox="1"/>
        </xdr:nvSpPr>
        <xdr:spPr>
          <a:xfrm>
            <a:off x="11984107" y="6513443"/>
            <a:ext cx="748923" cy="328423"/>
          </a:xfrm>
          <a:prstGeom prst="rect">
            <a:avLst/>
          </a:prstGeom>
          <a:solidFill>
            <a:srgbClr val="FFFF00"/>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rPr>
              <a:t>熟成開始</a:t>
            </a:r>
          </a:p>
        </xdr:txBody>
      </xdr:sp>
    </xdr:grpSp>
    <xdr:clientData/>
  </xdr:twoCellAnchor>
  <xdr:twoCellAnchor>
    <xdr:from>
      <xdr:col>0</xdr:col>
      <xdr:colOff>28575</xdr:colOff>
      <xdr:row>6</xdr:row>
      <xdr:rowOff>95250</xdr:rowOff>
    </xdr:from>
    <xdr:to>
      <xdr:col>14</xdr:col>
      <xdr:colOff>381000</xdr:colOff>
      <xdr:row>6</xdr:row>
      <xdr:rowOff>95250</xdr:rowOff>
    </xdr:to>
    <xdr:cxnSp macro="">
      <xdr:nvCxnSpPr>
        <xdr:cNvPr id="91" name="直線コネクタ 90">
          <a:extLst>
            <a:ext uri="{FF2B5EF4-FFF2-40B4-BE49-F238E27FC236}">
              <a16:creationId xmlns:a16="http://schemas.microsoft.com/office/drawing/2014/main" id="{00000000-0008-0000-0400-00005B000000}"/>
            </a:ext>
          </a:extLst>
        </xdr:cNvPr>
        <xdr:cNvCxnSpPr/>
      </xdr:nvCxnSpPr>
      <xdr:spPr>
        <a:xfrm>
          <a:off x="28575" y="1524000"/>
          <a:ext cx="10620375"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0</xdr:colOff>
      <xdr:row>8</xdr:row>
      <xdr:rowOff>57150</xdr:rowOff>
    </xdr:from>
    <xdr:to>
      <xdr:col>14</xdr:col>
      <xdr:colOff>352425</xdr:colOff>
      <xdr:row>8</xdr:row>
      <xdr:rowOff>57150</xdr:rowOff>
    </xdr:to>
    <xdr:cxnSp macro="">
      <xdr:nvCxnSpPr>
        <xdr:cNvPr id="92" name="直線コネクタ 91">
          <a:extLst>
            <a:ext uri="{FF2B5EF4-FFF2-40B4-BE49-F238E27FC236}">
              <a16:creationId xmlns:a16="http://schemas.microsoft.com/office/drawing/2014/main" id="{00000000-0008-0000-0400-00005C000000}"/>
            </a:ext>
          </a:extLst>
        </xdr:cNvPr>
        <xdr:cNvCxnSpPr/>
      </xdr:nvCxnSpPr>
      <xdr:spPr>
        <a:xfrm>
          <a:off x="0" y="1962150"/>
          <a:ext cx="10620375" cy="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9525</xdr:colOff>
      <xdr:row>3</xdr:row>
      <xdr:rowOff>28575</xdr:rowOff>
    </xdr:from>
    <xdr:to>
      <xdr:col>1</xdr:col>
      <xdr:colOff>9525</xdr:colOff>
      <xdr:row>18</xdr:row>
      <xdr:rowOff>47625</xdr:rowOff>
    </xdr:to>
    <xdr:cxnSp macro="">
      <xdr:nvCxnSpPr>
        <xdr:cNvPr id="93" name="直線コネクタ 92">
          <a:extLst>
            <a:ext uri="{FF2B5EF4-FFF2-40B4-BE49-F238E27FC236}">
              <a16:creationId xmlns:a16="http://schemas.microsoft.com/office/drawing/2014/main" id="{00000000-0008-0000-0400-00005D000000}"/>
            </a:ext>
          </a:extLst>
        </xdr:cNvPr>
        <xdr:cNvCxnSpPr/>
      </xdr:nvCxnSpPr>
      <xdr:spPr>
        <a:xfrm>
          <a:off x="695325" y="742950"/>
          <a:ext cx="0" cy="3590925"/>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171450</xdr:colOff>
      <xdr:row>0</xdr:row>
      <xdr:rowOff>85725</xdr:rowOff>
    </xdr:from>
    <xdr:to>
      <xdr:col>10</xdr:col>
      <xdr:colOff>564865</xdr:colOff>
      <xdr:row>39</xdr:row>
      <xdr:rowOff>22190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171450" y="85725"/>
          <a:ext cx="7251415" cy="922334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513428</xdr:colOff>
      <xdr:row>47</xdr:row>
      <xdr:rowOff>131934</xdr:rowOff>
    </xdr:to>
    <xdr:pic>
      <xdr:nvPicPr>
        <xdr:cNvPr id="3" name="図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1"/>
        <a:stretch>
          <a:fillRect/>
        </a:stretch>
      </xdr:blipFill>
      <xdr:spPr>
        <a:xfrm>
          <a:off x="0" y="0"/>
          <a:ext cx="7371428" cy="11323809"/>
        </a:xfrm>
        <a:prstGeom prst="rect">
          <a:avLst/>
        </a:prstGeom>
      </xdr:spPr>
    </xdr:pic>
    <xdr:clientData/>
  </xdr:twoCellAnchor>
  <xdr:twoCellAnchor editAs="oneCell">
    <xdr:from>
      <xdr:col>10</xdr:col>
      <xdr:colOff>419100</xdr:colOff>
      <xdr:row>0</xdr:row>
      <xdr:rowOff>0</xdr:rowOff>
    </xdr:from>
    <xdr:to>
      <xdr:col>21</xdr:col>
      <xdr:colOff>389586</xdr:colOff>
      <xdr:row>43</xdr:row>
      <xdr:rowOff>179673</xdr:rowOff>
    </xdr:to>
    <xdr:pic>
      <xdr:nvPicPr>
        <xdr:cNvPr id="4" name="図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2"/>
        <a:stretch>
          <a:fillRect/>
        </a:stretch>
      </xdr:blipFill>
      <xdr:spPr>
        <a:xfrm>
          <a:off x="7277100" y="0"/>
          <a:ext cx="7514286" cy="1041904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140970</xdr:colOff>
      <xdr:row>0</xdr:row>
      <xdr:rowOff>80645</xdr:rowOff>
    </xdr:from>
    <xdr:to>
      <xdr:col>2</xdr:col>
      <xdr:colOff>117528</xdr:colOff>
      <xdr:row>3</xdr:row>
      <xdr:rowOff>96061</xdr:rowOff>
    </xdr:to>
    <xdr:sp macro="[33]!一覧表_オートシェイプ1_Click" textlink="">
      <xdr:nvSpPr>
        <xdr:cNvPr id="2" name="AutoShape 1">
          <a:extLst>
            <a:ext uri="{FF2B5EF4-FFF2-40B4-BE49-F238E27FC236}">
              <a16:creationId xmlns:a16="http://schemas.microsoft.com/office/drawing/2014/main" id="{00000000-0008-0000-0800-000002000000}"/>
            </a:ext>
          </a:extLst>
        </xdr:cNvPr>
        <xdr:cNvSpPr>
          <a:spLocks noChangeArrowheads="1"/>
        </xdr:cNvSpPr>
      </xdr:nvSpPr>
      <xdr:spPr bwMode="auto">
        <a:xfrm>
          <a:off x="140970" y="80645"/>
          <a:ext cx="986208" cy="510716"/>
        </a:xfrm>
        <a:prstGeom prst="bevel">
          <a:avLst>
            <a:gd name="adj" fmla="val 16000"/>
          </a:avLst>
        </a:prstGeom>
        <a:solidFill>
          <a:srgbClr xmlns:mc="http://schemas.openxmlformats.org/markup-compatibility/2006" xmlns:a14="http://schemas.microsoft.com/office/drawing/2010/main" val="FFFF00" mc:Ignorable="a14" a14:legacySpreadsheetColorIndex="13"/>
        </a:solidFill>
        <a:ln w="9525">
          <a:solidFill>
            <a:srgbClr xmlns:mc="http://schemas.openxmlformats.org/markup-compatibility/2006" xmlns:a14="http://schemas.microsoft.com/office/drawing/2010/main" val="FFFF00" mc:Ignorable="a14" a14:legacySpreadsheetColorIndex="13"/>
          </a:solidFill>
          <a:miter lim="800000"/>
          <a:headEnd/>
          <a:tailEnd/>
        </a:ln>
      </xdr:spPr>
      <xdr:txBody>
        <a:bodyPr vertOverflow="clip" wrap="square" lIns="36576" tIns="22860" rIns="36576" bIns="22860" anchor="ctr" upright="1"/>
        <a:lstStyle/>
        <a:p>
          <a:pPr algn="ctr" rtl="0">
            <a:defRPr sz="1000"/>
          </a:pPr>
          <a:r>
            <a:rPr lang="ja-JP" altLang="en-US" sz="1600" b="1" i="0" u="none" strike="noStrike" baseline="0">
              <a:solidFill>
                <a:srgbClr val="FF0000"/>
              </a:solidFill>
              <a:latin typeface="明朝"/>
            </a:rPr>
            <a:t>戻る</a:t>
          </a:r>
          <a:endParaRPr lang="ja-JP" altLang="en-US"/>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370314</xdr:colOff>
      <xdr:row>48</xdr:row>
      <xdr:rowOff>189047</xdr:rowOff>
    </xdr:to>
    <xdr:pic>
      <xdr:nvPicPr>
        <xdr:cNvPr id="2" name="図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0" y="0"/>
          <a:ext cx="9285714" cy="1161904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10.3.177.152\&#20849;&#26377;&#12501;&#12457;&#12523;&#12480;\windows\TEMP\&#35386;&#26029;&#34220;00S&#25613;&#30410;.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10.3.177.152\Users\&#35386;&#26029;&#34220;00S&#25613;&#30410;.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10.201.30.76\&#35373;&#20633;&#31649;&#29702;\windows\TEMP\&#35386;&#26029;&#34220;00S&#25613;&#30410;.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V:\windows\TEMP\&#35386;&#26029;&#34220;00S&#25613;&#30410;.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R:\windows\TEMP\&#35386;&#26029;&#34220;00S&#25613;&#30410;.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JYUKUROKI-YO-PC\coba\02%20&#24859;&#23445;\&#65313;&#65323;&#65325;&#35201;&#20966;&#29702;&#37197;&#31649;&#24310;&#38263;\&#24037;&#20107;&#35336;&#30011;&#26360;(&#65313;&#65323;&#65325;&#35201;&#20966;&#29702;&#37197;&#31649;&#65289;\windows\TEMP\&#35386;&#26029;&#34220;00S&#25613;&#30410;.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S:\&#35069;&#36896;&#35506;\&#65299;&#20418;\&#29983;&#29987;&#35336;&#30011;\AMCA&#36939;&#36578;\7AMCA.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HOZEN-TGL070\hozen-tgl070\data\xl\&#38651;&#27133;PJ\LL&#38512;&#26997;\&#25240;&#12426;&#26354;&#12370;.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http://afccybz.dc.asahi-kasei.co.jp/Documents%20and%20Settings/&#19968;&#33394;&#21644;&#24422;/My%20Documents/&#12494;&#12496;&#12461;&#12517;&#12450;/&#12494;&#12496;&#12461;&#12517;&#12450;/NP0463OP/My%20Documents/&#12467;&#12491;&#12459;/DATA&#26494;&#26449;/NSX/&#25505;&#31934;&#21336;30.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http://afccybz.dc.asahi-kasei.co.jp/0DATA/&#65420;&#65435;&#65392;&#65404;&#65392;&#65412;.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10.3.177.152\Users\windows\TEMP\&#35386;&#26029;&#34220;00S&#25613;&#30410;.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Z:\windows\TEMP\&#35386;&#26029;&#34220;00S&#25613;&#30410;.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10.201.30.76\&#35373;&#20633;&#31649;&#29702;\Documents%20and%20Settings\a7100876\My%20Documents\2003MO\&#26032;&#35215;&#21830;&#21697;&#38283;&#30330;\&#35373;&#20633;&#25552;&#26696;&#26908;&#35342;&#38306;&#20418;\ML-V'&#12513;&#12522;&#12483;&#12488;&#35336;&#31639;.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G:\&#35373;&#20633;\00&#24180;&#24230;\&#24180;&#21021;\&#32068;&#32340;&#32068;&#26367;\97&#30002;&#20057;.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http://afccybz.dc.asahi-kasei.co.jp/cgi-bin/cbag/ag.cgi/00&#35069;&#36896;&#25216;&#34899;/&#35506;&#38988;&#25512;&#36914;/&#65326;&#65315;&#65330;/00&#35069;&#25216;/&#65297;&#65319;/&#65320;&#65325;&#65324;/&#12510;&#12473;&#12496;&#12521;/&#65420;&#65435;&#65392;&#65404;&#65392;&#65412;.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C:\&#35501;&#21462;&#23554;&#29992;&#24029;&#19978;\00&#35069;&#25216;\&#65297;&#65319;\&#65320;&#65325;&#65324;\&#12510;&#12473;&#12496;&#12521;\&#65420;&#65435;&#65392;&#65404;&#65392;&#65412;.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G:\&#21697;&#31649;&#35506;\&#31649;&#29702;&#20998;&#26512;\&#35069;&#21697;\&#65337;&#65327;&#21697;&#36074;\&#21697;&#36074;&#65320;12.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atg2008sv\&#9679;&#20849;&#36890;\data\xl\&#38651;&#27133;PJ\LL&#38512;&#26997;\&#25240;&#12426;&#26354;&#12370;.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Yk2003sv\&#65298;&#35506;\data\xl\&#38651;&#27133;PJ\LL&#38512;&#26997;\&#25240;&#12426;&#26354;&#12370;.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Z:\AASEI\&#20840;&#33324;\&#26908;&#35342;\&#12487;&#12540;&#12479;\&#21517;&#31807;&#19968;&#35239;.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G:\AASEI\&#20840;&#33324;\&#26908;&#35342;\&#12487;&#12540;&#12479;\&#21517;&#31807;&#19968;&#35239;.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G:\&#35373;&#20633;\98&#24180;&#24230;\&#22522;&#28310;\&#25163;&#35377;&#36039;&#26009;\98&#32207;&#21512;&#65298;.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Iyakunt2\&#20849;&#36890;&#65298;\windows\TEMP\&#35386;&#26029;&#34220;00S&#25613;&#30410;.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Sarans02\&#24037;&#22580;&#20840;&#20307;\data\xl\&#38651;&#27133;PJ\LL&#38512;&#26997;\&#25240;&#12426;&#26354;&#12370;.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C:\&#31649;&#29702;&#23460;\&#20104;&#31639;&#31649;&#29702;\&#20104;&#31639;&#31649;&#29702;.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21&#24310;&#23713;&#35069;&#36896;&#25152;/01&#24310;&#23713;&#35069;&#36896;&#25152;&#23554;&#29992;/H-3.EBS/01_EBS&#38306;&#20418;/12_&#22577;&#21578;&#26360;/2023/&#65394;&#65437;&#65412;&#65438;&#21697;&#12288;DES&#20351;&#29992;&#29366;&#27841;&#22577;&#21578;&#26360;&#65288;2023.02.17).xlsx"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file:///\\10.3.177.152\&#20849;&#26377;&#12501;&#12457;&#12523;&#12480;\32&#21697;&#36074;&#20445;&#35388;&#37096;\02&#21697;&#35388;&#37096;&#31038;&#20869;&#20849;&#26377;\00&#21697;&#36074;&#31649;&#29702;1&#35506;\00&#21697;&#36074;&#19968;&#35239;\00&#26368;&#32066;&#35069;&#21697;\03EBS\00&#19968;&#35239;\EBS&#21488;&#24115;&#12539;&#26908;&#26619;&#25104;&#32318;&#34920;2021.xls" TargetMode="External"/></Relationships>
</file>

<file path=xl/externalLinks/_rels/externalLink34.xml.rels><?xml version="1.0" encoding="UTF-8" standalone="yes"?>
<Relationships xmlns="http://schemas.openxmlformats.org/package/2006/relationships"><Relationship Id="rId1" Type="http://schemas.openxmlformats.org/officeDocument/2006/relationships/externalLinkPath" Target="/32&#21697;&#36074;&#20445;&#35388;&#37096;/03&#21697;&#35388;&#37096;&#31038;&#20869;&#20849;&#26377;&#29992;/00&#21697;&#36074;&#31649;&#29702;1&#35506;/00&#35069;&#36896;&#38322;&#35239;&#29992;/00&#26368;&#32066;&#35069;&#21697;/03EBS/00&#19968;&#35239;/EBS&#21488;&#24115;&#12539;&#26908;&#26619;&#25104;&#32318;&#34920;2021.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Yk2003sv\&#9679;&#20849;&#36890;\data\xl\&#38651;&#27133;PJ\LL&#38512;&#26997;\&#25240;&#12426;&#26354;&#12370;.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Yk2003sv\&#9679;&#20849;&#36890;\&#20304;&#34276;&#20844;&#20037;\2006&#20241;&#36578;\&#35336;&#30011;&#26360;&#65292;&#65433;&#65392;&#65433;\&#38651;&#27671;&#20445;&#20840;&#20418;&#35336;&#30011;&#26360;\&#38651;&#27671;&#35336;&#30011;&#26360;2006.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Iyakunt\&#20849;&#36890;&#65299;\windows\TEMP\&#35386;&#26029;&#34220;00S&#25613;&#30410;.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Kkserver\staff\&#24341;&#32153;&#12366;&#36039;&#26009;\&#24037;&#20107;\&#35347;&#32244;&#12475;&#12531;&#12479;&#12540;\&#36939;&#21942;\&#35347;&#32244;&#12475;&#12531;&#12479;&#12540;&#21463;&#35611;&#32773;&#23455;&#32318;0404.xls" TargetMode="External"/></Relationships>
</file>

<file path=xl/externalLinks/_rels/externalLink8.xml.rels><?xml version="1.0" encoding="UTF-8" standalone="yes"?>
<Relationships xmlns="http://schemas.openxmlformats.org/package/2006/relationships"><Relationship Id="rId1" Type="http://schemas.microsoft.com/office/2006/relationships/xlExternalLinkPath/xlPathMissing" Target="&#35302;&#23186;&#32068;&#25104;"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10.3.177.152\users\Documents%20and%20Settings\3G&#12288;&#37202;&#21250;\My%20Documents\&#29983;&#29987;&#35336;&#30011;\&#65296;&#65305;&#24180;&#24230;\windows\TEMP\&#35386;&#26029;&#34220;00S&#25613;&#3041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滞留vsVR（圧縮1st,2nd＋計量）各項目見直しアセンド"/>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プルダウン"/>
      <sheetName val="管理Noリスト"/>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 sheetId="13"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7AMCA"/>
    </sheetNames>
    <definedNames>
      <definedName name="m7Aスケジュル"/>
      <definedName name="m7A印刷"/>
      <definedName name="m7A条件"/>
      <definedName name="MENU"/>
    </definedNames>
    <sheetDataSet>
      <sheetData sheetId="0"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9">
          <cell r="S9">
            <v>2.99</v>
          </cell>
        </row>
        <row r="12">
          <cell r="S12">
            <v>2.9950000000000001</v>
          </cell>
        </row>
        <row r="13">
          <cell r="S13">
            <v>2.9860000000000002</v>
          </cell>
        </row>
        <row r="14">
          <cell r="S14">
            <v>2.976</v>
          </cell>
        </row>
        <row r="15">
          <cell r="S15">
            <v>2.9929999999999999</v>
          </cell>
        </row>
      </sheetData>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採精単30"/>
    </sheetNames>
    <definedNames>
      <definedName name="Sensitibity"/>
    </definedNames>
    <sheetDataSet>
      <sheetData sheetId="0"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 M L"/>
      <sheetName val="S V S V"/>
      <sheetName val="S A S"/>
      <sheetName val="E B S"/>
      <sheetName val="Ｈ･ダイマー"/>
      <sheetName val="S V S S"/>
      <sheetName val="S P S S"/>
      <sheetName val="M N B"/>
      <sheetName val="U L"/>
      <sheetName val="A T B C"/>
      <sheetName val="B S - 1 , 2"/>
      <sheetName val="M B"/>
      <sheetName val="H M A"/>
      <sheetName val="PCDL CX-5508"/>
      <sheetName val="S V S"/>
      <sheetName val="B T C"/>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sheetData sheetId="14"/>
      <sheetData sheetId="15"/>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選択リスト"/>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03.11.27.メリット計算表"/>
      <sheetName val="ML-V'メリット計算"/>
      <sheetName val="Sheet2"/>
      <sheetName val="BVS140"/>
    </sheetNames>
    <sheetDataSet>
      <sheetData sheetId="0" refreshError="1">
        <row r="15">
          <cell r="S15">
            <v>-4223.7142206560166</v>
          </cell>
        </row>
        <row r="23">
          <cell r="I23">
            <v>65000</v>
          </cell>
          <cell r="J23">
            <v>70000</v>
          </cell>
          <cell r="K23">
            <v>75000</v>
          </cell>
          <cell r="L23">
            <v>80000</v>
          </cell>
          <cell r="M23">
            <v>85000</v>
          </cell>
          <cell r="N23">
            <v>90000</v>
          </cell>
          <cell r="O23">
            <v>95000</v>
          </cell>
          <cell r="P23">
            <v>100000</v>
          </cell>
          <cell r="Q23">
            <v>105000</v>
          </cell>
          <cell r="R23">
            <v>110000</v>
          </cell>
          <cell r="S23">
            <v>86232</v>
          </cell>
          <cell r="T23">
            <v>88926</v>
          </cell>
          <cell r="U23">
            <v>90328</v>
          </cell>
          <cell r="V23">
            <v>94314</v>
          </cell>
        </row>
      </sheetData>
      <sheetData sheetId="1"/>
      <sheetData sheetId="2"/>
      <sheetData sheetId="3"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97甲乙(新組織ﾍﾞｰｽ)"/>
    </sheetNames>
    <sheetDataSet>
      <sheetData sheetId="0"/>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 M L"/>
      <sheetName val="S V S"/>
      <sheetName val="S A S"/>
      <sheetName val="E B S"/>
      <sheetName val="Ｈ･ダイマー"/>
      <sheetName val="S V S S"/>
      <sheetName val="S P S S"/>
      <sheetName val="U L"/>
      <sheetName val="A T B C"/>
      <sheetName val="B S - 1 , 2"/>
      <sheetName val="M B"/>
      <sheetName val="H M A"/>
      <sheetName val="PCDL CX-5508"/>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 M L"/>
      <sheetName val="S V S"/>
      <sheetName val="S A S"/>
      <sheetName val="E B S"/>
      <sheetName val="Ｈ･ダイマー"/>
      <sheetName val="S V S S"/>
      <sheetName val="S P S S"/>
      <sheetName val="U L"/>
      <sheetName val="A T B C"/>
      <sheetName val="B S - 1 , 2"/>
      <sheetName val="M B"/>
      <sheetName val="H M A"/>
      <sheetName val="PCDL CX-5508"/>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指図書(1)"/>
      <sheetName val="指図書(2)"/>
      <sheetName val="記録(１)A"/>
      <sheetName val="記録(１)B"/>
      <sheetName val="記録(１)C"/>
      <sheetName val="記録(１)D"/>
      <sheetName val="記録(１)E"/>
      <sheetName val="記録(１)F"/>
      <sheetName val="記録(１)G"/>
      <sheetName val="記録(１)H"/>
      <sheetName val="記録(2)A"/>
      <sheetName val="記録(2)B"/>
      <sheetName val="記録(2)C"/>
      <sheetName val="記録(2)D"/>
      <sheetName val="記録(2)E"/>
      <sheetName val="記録(2)F"/>
      <sheetName val="記録(2)G"/>
      <sheetName val="記録(2)H"/>
      <sheetName val="記録書(3)A"/>
      <sheetName val="記録書(3)B"/>
      <sheetName val="記録書(3)C"/>
      <sheetName val="記録書(3)D"/>
      <sheetName val="記録書(3)E"/>
      <sheetName val="記録書(3)F"/>
      <sheetName val="記録書(3)G"/>
      <sheetName val="記録書（４）"/>
      <sheetName val="記録書(3)H"/>
      <sheetName val="記録書（５）"/>
      <sheetName val="記録書（６）"/>
      <sheetName val="記録書（７）"/>
      <sheetName val="ＹＯﾏｽﾊﾞﾗﾝｽ"/>
      <sheetName val="二次晶乾燥"/>
      <sheetName val="乾燥機運転条件"/>
      <sheetName val="品質Ｈ12"/>
    </sheetNames>
    <definedNames>
      <definedName name="ロット更新"/>
    </defined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8">
          <cell r="G8" t="str">
            <v>板厚mm</v>
          </cell>
          <cell r="H8" t="str">
            <v>SW mm</v>
          </cell>
        </row>
      </sheetData>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9">
          <cell r="S9">
            <v>2.99</v>
          </cell>
        </row>
        <row r="12">
          <cell r="S12">
            <v>2.9950000000000001</v>
          </cell>
        </row>
        <row r="13">
          <cell r="S13">
            <v>2.9860000000000002</v>
          </cell>
        </row>
        <row r="14">
          <cell r="S14">
            <v>2.976</v>
          </cell>
        </row>
        <row r="15">
          <cell r="S15">
            <v>2.9929999999999999</v>
          </cell>
        </row>
      </sheetData>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若手・新人"/>
      <sheetName val="名簿"/>
      <sheetName val="職階転換"/>
      <sheetName val="50才以上・25年"/>
      <sheetName val="Sheet2"/>
      <sheetName val="ＰＲＳ"/>
      <sheetName val="工場配置図"/>
      <sheetName val="指図書(1)"/>
      <sheetName val="指図書(2)"/>
      <sheetName val="記録(１)A"/>
      <sheetName val="記録(１)B"/>
      <sheetName val="記録(１)C"/>
      <sheetName val="記録(１)D"/>
      <sheetName val="記録(１)E"/>
      <sheetName val="記録(１)F"/>
      <sheetName val="記録(１)G"/>
      <sheetName val="記録(１)H"/>
      <sheetName val="記録(2)A"/>
      <sheetName val="記録(2)B"/>
      <sheetName val="記録(2)C"/>
      <sheetName val="記録(2)D"/>
      <sheetName val="記録(2)E"/>
      <sheetName val="記録(2)F"/>
      <sheetName val="記録(2)G"/>
      <sheetName val="記録(2)H"/>
      <sheetName val="記録書(3)A"/>
      <sheetName val="記録書(3)B"/>
      <sheetName val="記録書(3)C"/>
      <sheetName val="記録書(3)D"/>
      <sheetName val="記録書(3)E"/>
      <sheetName val="記録書(3)F"/>
      <sheetName val="記録書(3)G"/>
      <sheetName val="記録書（４）"/>
      <sheetName val="記録書(3)H"/>
      <sheetName val="記録書（５）"/>
      <sheetName val="記録書（６）"/>
      <sheetName val="記録書（７）"/>
      <sheetName val="ＹＯﾏｽﾊﾞﾗﾝｽ"/>
      <sheetName val="二次晶乾燥"/>
      <sheetName val="乾燥機運転条件"/>
      <sheetName val="_____"/>
    </sheetNames>
    <sheetDataSet>
      <sheetData sheetId="0"/>
      <sheetData sheetId="1" refreshError="1"/>
      <sheetData sheetId="2" refreshError="1"/>
      <sheetData sheetId="3" refreshError="1"/>
      <sheetData sheetId="4" refreshError="1"/>
      <sheetData sheetId="5" refreshError="1"/>
      <sheetData sheetId="6" refreshError="1"/>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若手・新人"/>
      <sheetName val="名簿"/>
      <sheetName val="職階転換"/>
      <sheetName val="50才以上・25年"/>
      <sheetName val="Sheet2"/>
      <sheetName val="ＰＲＳ"/>
      <sheetName val="工場配置図"/>
      <sheetName val="指図書(1)"/>
      <sheetName val="指図書(2)"/>
      <sheetName val="記録(１)A"/>
      <sheetName val="記録(１)B"/>
      <sheetName val="記録(１)C"/>
      <sheetName val="記録(１)D"/>
      <sheetName val="記録(１)E"/>
      <sheetName val="記録(１)F"/>
      <sheetName val="記録(１)G"/>
      <sheetName val="記録(１)H"/>
      <sheetName val="記録(2)A"/>
      <sheetName val="記録(2)B"/>
      <sheetName val="記録(2)C"/>
      <sheetName val="記録(2)D"/>
      <sheetName val="記録(2)E"/>
      <sheetName val="記録(2)F"/>
      <sheetName val="記録(2)G"/>
      <sheetName val="記録(2)H"/>
      <sheetName val="記録書(3)A"/>
      <sheetName val="記録書(3)B"/>
      <sheetName val="記録書(3)C"/>
      <sheetName val="記録書(3)D"/>
      <sheetName val="記録書(3)E"/>
      <sheetName val="記録書(3)F"/>
      <sheetName val="記録書(3)G"/>
      <sheetName val="記録書（４）"/>
      <sheetName val="記録書(3)H"/>
      <sheetName val="記録書（５）"/>
      <sheetName val="記録書（６）"/>
      <sheetName val="記録書（７）"/>
      <sheetName val="ＹＯﾏｽﾊﾞﾗﾝｽ"/>
      <sheetName val="二次晶乾燥"/>
      <sheetName val="乾燥機運転条件"/>
      <sheetName val="_____"/>
    </sheetNames>
    <sheetDataSet>
      <sheetData sheetId="0"/>
      <sheetData sheetId="1" refreshError="1"/>
      <sheetData sheetId="2" refreshError="1"/>
      <sheetData sheetId="3" refreshError="1"/>
      <sheetData sheetId="4" refreshError="1"/>
      <sheetData sheetId="5" refreshError="1"/>
      <sheetData sheetId="6" refreshError="1"/>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現総合表"/>
    </sheetNames>
    <sheetDataSet>
      <sheetData sheetId="0"/>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国内海外別_(2)"/>
      <sheetName val="部門別"/>
      <sheetName val="診断薬00S損益"/>
      <sheetName val="図1-6・7･8･付表3･4･5"/>
      <sheetName val="表1-3"/>
      <sheetName val="図1-9･10･11･付表6･7A･7B･7C･8"/>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8">
          <cell r="G8" t="str">
            <v>板厚mm</v>
          </cell>
        </row>
        <row r="9">
          <cell r="S9">
            <v>2.99</v>
          </cell>
        </row>
        <row r="12">
          <cell r="S12">
            <v>2.9950000000000001</v>
          </cell>
        </row>
        <row r="13">
          <cell r="S13">
            <v>2.9860000000000002</v>
          </cell>
        </row>
        <row r="14">
          <cell r="S14">
            <v>2.976</v>
          </cell>
        </row>
        <row r="15">
          <cell r="S15">
            <v>2.9929999999999999</v>
          </cell>
        </row>
      </sheetData>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予算管理"/>
    </sheetNames>
    <definedNames>
      <definedName name="部門並び替え"/>
    </definedNames>
    <sheetDataSet>
      <sheetData sheetId="0"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BSまとめ"/>
      <sheetName val="一覧表"/>
    </sheetNames>
    <sheetDataSet>
      <sheetData sheetId="0"/>
      <sheetData sheetId="1">
        <row r="400">
          <cell r="F400">
            <v>20</v>
          </cell>
        </row>
        <row r="401">
          <cell r="F401">
            <v>25</v>
          </cell>
        </row>
        <row r="402">
          <cell r="F402">
            <v>20</v>
          </cell>
        </row>
        <row r="403">
          <cell r="F403">
            <v>20</v>
          </cell>
        </row>
        <row r="404">
          <cell r="F404">
            <v>20</v>
          </cell>
        </row>
        <row r="405">
          <cell r="F405">
            <v>20</v>
          </cell>
        </row>
        <row r="406">
          <cell r="F406">
            <v>25</v>
          </cell>
        </row>
        <row r="407">
          <cell r="F407">
            <v>25</v>
          </cell>
        </row>
        <row r="408">
          <cell r="F408">
            <v>30</v>
          </cell>
        </row>
        <row r="409">
          <cell r="F409">
            <v>20</v>
          </cell>
        </row>
      </sheetData>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メイン"/>
      <sheetName val="一覧表"/>
      <sheetName val="グラフベース"/>
      <sheetName val="グラフ"/>
      <sheetName val="台帳"/>
      <sheetName val="出荷表"/>
      <sheetName val="ｐHチェック用"/>
      <sheetName val="Sheet3"/>
      <sheetName val="濃度　製造.品管"/>
      <sheetName val="Module1"/>
      <sheetName val="Module2"/>
      <sheetName val="Sheet1"/>
      <sheetName val="Sheet2"/>
      <sheetName val="EBS台帳・検査成績表2021"/>
    </sheetNames>
    <definedNames>
      <definedName name="一覧表_オートシェイプ1_Click"/>
    </definedNames>
    <sheetDataSet>
      <sheetData sheetId="0"/>
      <sheetData sheetId="1"/>
      <sheetData sheetId="2"/>
      <sheetData sheetId="3"/>
      <sheetData sheetId="4"/>
      <sheetData sheetId="5"/>
      <sheetData sheetId="6"/>
      <sheetData sheetId="7"/>
      <sheetData sheetId="8"/>
      <sheetData sheetId="9" refreshError="1"/>
      <sheetData sheetId="10" refreshError="1"/>
      <sheetData sheetId="11"/>
      <sheetData sheetId="12"/>
      <sheetData sheetId="13" refreshError="1"/>
    </sheetDataSet>
  </externalBook>
</externalLink>
</file>

<file path=xl/externalLinks/externalLink3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メイン"/>
      <sheetName val="一覧表"/>
      <sheetName val="グラフベース"/>
      <sheetName val="グラフ"/>
      <sheetName val="台帳"/>
      <sheetName val="出荷表"/>
      <sheetName val="ｐHチェック用"/>
      <sheetName val="Sheet3"/>
      <sheetName val="濃度　製造.品管"/>
      <sheetName val="Module1"/>
      <sheetName val="Module2"/>
      <sheetName val="Sheet1"/>
      <sheetName val="Sheet2"/>
    </sheetNames>
    <definedNames>
      <definedName name="一覧表_オートシェイプ1_Click"/>
    </definedNames>
    <sheetDataSet>
      <sheetData sheetId="0"/>
      <sheetData sheetId="1"/>
      <sheetData sheetId="2"/>
      <sheetData sheetId="3"/>
      <sheetData sheetId="4"/>
      <sheetData sheetId="5"/>
      <sheetData sheetId="6"/>
      <sheetData sheetId="7"/>
      <sheetData sheetId="8"/>
      <sheetData sheetId="11"/>
      <sheetData sheetId="12"/>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8">
          <cell r="G8" t="str">
            <v>板厚mm</v>
          </cell>
        </row>
        <row r="9">
          <cell r="G9">
            <v>1</v>
          </cell>
          <cell r="H9">
            <v>3</v>
          </cell>
          <cell r="I9">
            <v>6</v>
          </cell>
          <cell r="J9">
            <v>1</v>
          </cell>
          <cell r="K9">
            <v>2.2360679774997898</v>
          </cell>
          <cell r="P9">
            <v>93.515642944430439</v>
          </cell>
          <cell r="Q9">
            <v>39.353289638895895</v>
          </cell>
          <cell r="R9">
            <v>2.4845199749997664</v>
          </cell>
          <cell r="S9">
            <v>2.99</v>
          </cell>
          <cell r="T9">
            <v>2.9750000000000001</v>
          </cell>
          <cell r="U9">
            <v>2.9670000000000001</v>
          </cell>
          <cell r="V9">
            <v>2.9689999999999999</v>
          </cell>
        </row>
        <row r="10">
          <cell r="G10">
            <v>1</v>
          </cell>
          <cell r="H10">
            <v>4</v>
          </cell>
          <cell r="I10">
            <v>7</v>
          </cell>
          <cell r="J10">
            <v>1</v>
          </cell>
          <cell r="K10">
            <v>2.0155644370746373</v>
          </cell>
          <cell r="P10">
            <v>82.011845383856823</v>
          </cell>
          <cell r="Q10">
            <v>50.703260981540978</v>
          </cell>
          <cell r="R10">
            <v>2.0155644370746373</v>
          </cell>
        </row>
        <row r="11">
          <cell r="G11">
            <v>1</v>
          </cell>
          <cell r="H11">
            <v>5</v>
          </cell>
          <cell r="I11">
            <v>8</v>
          </cell>
          <cell r="J11">
            <v>1</v>
          </cell>
          <cell r="K11">
            <v>1.8867962264113203</v>
          </cell>
          <cell r="P11">
            <v>72.089811320566042</v>
          </cell>
          <cell r="Q11">
            <v>58.392594339716986</v>
          </cell>
          <cell r="R11">
            <v>1.6981166037701887</v>
          </cell>
        </row>
        <row r="12">
          <cell r="G12">
            <v>0.5</v>
          </cell>
          <cell r="H12">
            <v>2.2000000000000002</v>
          </cell>
          <cell r="I12">
            <v>3</v>
          </cell>
          <cell r="J12">
            <v>0.6</v>
          </cell>
          <cell r="K12">
            <v>1.0146041038766331</v>
          </cell>
          <cell r="P12">
            <v>149.21413511308103</v>
          </cell>
          <cell r="Q12">
            <v>43.797742937150083</v>
          </cell>
          <cell r="R12">
            <v>2.1726875759782445</v>
          </cell>
          <cell r="S12">
            <v>2.9950000000000001</v>
          </cell>
          <cell r="T12">
            <v>2.968</v>
          </cell>
          <cell r="U12">
            <v>2.9689999999999999</v>
          </cell>
        </row>
        <row r="13">
          <cell r="G13">
            <v>0.75</v>
          </cell>
          <cell r="H13">
            <v>3</v>
          </cell>
          <cell r="I13">
            <v>6</v>
          </cell>
          <cell r="J13">
            <v>1</v>
          </cell>
          <cell r="K13">
            <v>2.2360679774997898</v>
          </cell>
          <cell r="P13">
            <v>93.515642944430439</v>
          </cell>
          <cell r="Q13">
            <v>39.353289638895895</v>
          </cell>
          <cell r="R13">
            <v>2.2360679774997894</v>
          </cell>
          <cell r="S13">
            <v>2.9860000000000002</v>
          </cell>
        </row>
        <row r="14">
          <cell r="G14">
            <v>0.5</v>
          </cell>
          <cell r="H14">
            <v>3</v>
          </cell>
          <cell r="I14">
            <v>6</v>
          </cell>
          <cell r="J14">
            <v>1</v>
          </cell>
          <cell r="K14">
            <v>2.2360679774997898</v>
          </cell>
          <cell r="P14">
            <v>93.515642944430439</v>
          </cell>
          <cell r="Q14">
            <v>39.353289638895895</v>
          </cell>
          <cell r="R14">
            <v>1.9876159799998132</v>
          </cell>
          <cell r="S14">
            <v>2.976</v>
          </cell>
          <cell r="T14">
            <v>2.97</v>
          </cell>
          <cell r="U14">
            <v>2.972</v>
          </cell>
          <cell r="V14">
            <v>2.972</v>
          </cell>
        </row>
        <row r="15">
          <cell r="G15">
            <v>0.3</v>
          </cell>
          <cell r="H15">
            <v>3</v>
          </cell>
          <cell r="I15">
            <v>6</v>
          </cell>
          <cell r="J15">
            <v>1</v>
          </cell>
          <cell r="K15">
            <v>2.2360679774997898</v>
          </cell>
          <cell r="P15">
            <v>93.515642944430439</v>
          </cell>
          <cell r="Q15">
            <v>39.353289638895895</v>
          </cell>
          <cell r="R15">
            <v>1.7888543819998322</v>
          </cell>
          <cell r="S15">
            <v>2.9929999999999999</v>
          </cell>
          <cell r="U15">
            <v>2.9980000000000002</v>
          </cell>
          <cell r="V15">
            <v>2.9929999999999999</v>
          </cell>
        </row>
        <row r="16">
          <cell r="G16">
            <v>0.5</v>
          </cell>
          <cell r="H16">
            <v>3</v>
          </cell>
          <cell r="I16">
            <v>6</v>
          </cell>
          <cell r="J16">
            <v>0.5</v>
          </cell>
          <cell r="K16">
            <v>1.1180339887498949</v>
          </cell>
          <cell r="P16">
            <v>121.29342072220821</v>
          </cell>
          <cell r="Q16">
            <v>66.204422597225715</v>
          </cell>
          <cell r="R16">
            <v>1.3664859862498715</v>
          </cell>
        </row>
        <row r="17">
          <cell r="G17">
            <v>0.5</v>
          </cell>
          <cell r="H17">
            <v>4</v>
          </cell>
          <cell r="I17">
            <v>7</v>
          </cell>
          <cell r="J17">
            <v>0.5</v>
          </cell>
          <cell r="K17">
            <v>1.0077822185373186</v>
          </cell>
          <cell r="P17">
            <v>98.593478036918057</v>
          </cell>
          <cell r="Q17">
            <v>73.278926409137853</v>
          </cell>
          <cell r="R17">
            <v>1.0797666627185556</v>
          </cell>
        </row>
        <row r="18">
          <cell r="G18">
            <v>1.8</v>
          </cell>
          <cell r="H18">
            <v>7.6</v>
          </cell>
          <cell r="I18">
            <v>13</v>
          </cell>
          <cell r="J18">
            <v>1.8</v>
          </cell>
          <cell r="K18">
            <v>3.5664992496153598</v>
          </cell>
          <cell r="P18">
            <v>44.240070147919468</v>
          </cell>
          <cell r="Q18">
            <v>52.657358821010405</v>
          </cell>
          <cell r="R18">
            <v>1.9348619410868755</v>
          </cell>
        </row>
        <row r="19">
          <cell r="G19">
            <v>0.5</v>
          </cell>
          <cell r="H19">
            <v>7</v>
          </cell>
          <cell r="I19">
            <v>14</v>
          </cell>
          <cell r="J19">
            <v>0.8</v>
          </cell>
          <cell r="K19">
            <v>1.7888543819998297</v>
          </cell>
          <cell r="P19">
            <v>55.724391193871547</v>
          </cell>
          <cell r="Q19">
            <v>76.077590461226904</v>
          </cell>
          <cell r="R19">
            <v>0.79403230221421106</v>
          </cell>
        </row>
        <row r="20">
          <cell r="G20">
            <v>0.7</v>
          </cell>
          <cell r="H20">
            <v>3</v>
          </cell>
          <cell r="I20">
            <v>4.5</v>
          </cell>
          <cell r="J20">
            <v>0.7</v>
          </cell>
          <cell r="K20">
            <v>1.2619429464123963</v>
          </cell>
          <cell r="P20">
            <v>115.30845174901681</v>
          </cell>
          <cell r="Q20">
            <v>51.777844356979926</v>
          </cell>
          <cell r="R20">
            <v>1.9817178121439112</v>
          </cell>
        </row>
        <row r="21">
          <cell r="G21">
            <v>0.5</v>
          </cell>
          <cell r="H21">
            <v>3</v>
          </cell>
          <cell r="I21">
            <v>4.5</v>
          </cell>
          <cell r="J21">
            <v>0.5</v>
          </cell>
          <cell r="K21">
            <v>0.90138781886599739</v>
          </cell>
          <cell r="P21">
            <v>128.14795792185632</v>
          </cell>
          <cell r="Q21">
            <v>63.950664840523586</v>
          </cell>
          <cell r="R21">
            <v>1.468928297411255</v>
          </cell>
        </row>
        <row r="23">
          <cell r="G23">
            <v>0.5</v>
          </cell>
          <cell r="H23">
            <v>5</v>
          </cell>
          <cell r="I23">
            <v>8</v>
          </cell>
          <cell r="J23">
            <v>0.5</v>
          </cell>
          <cell r="K23">
            <v>0.94339811320566014</v>
          </cell>
          <cell r="P23">
            <v>83.214811320566042</v>
          </cell>
          <cell r="Q23">
            <v>77.805672169858497</v>
          </cell>
          <cell r="R23">
            <v>0.89622820754537735</v>
          </cell>
        </row>
      </sheetData>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電気主任技術者指示事項"/>
      <sheetName val="ｽﾛｰｶﾞﾝ"/>
      <sheetName val="最新版平日"/>
      <sheetName val="最新版夜間休日"/>
      <sheetName val="環境安全管理組織"/>
      <sheetName val="停電フロー"/>
      <sheetName val="配電フロー"/>
      <sheetName val="配電フロー (2)"/>
      <sheetName val="配電ﾁｪｯｸｼｰﾄ (2)"/>
      <sheetName val="薬品停配電組織"/>
      <sheetName val="電気休転組織"/>
      <sheetName val="停電行動"/>
      <sheetName val="配電行動"/>
      <sheetName val="停電組織2.3BK"/>
      <sheetName val="配電組織2.3BK"/>
      <sheetName val="責任分界"/>
      <sheetName val="作業概要(2,3BANK)"/>
      <sheetName val="絶縁2,3BANK"/>
      <sheetName val="絶縁抵抗管理指針"/>
      <sheetName val="携帯電話一覧"/>
      <sheetName val="薬品携帯電話使用"/>
      <sheetName val="防毒マスク"/>
      <sheetName val="連絡票2bank"/>
      <sheetName val="連絡票3bank"/>
      <sheetName val="作業概要(4,5BANK)"/>
      <sheetName val="絶縁4,5BANK"/>
      <sheetName val="停電組織4.5BK"/>
      <sheetName val="配電組織4.5BK"/>
      <sheetName val="配電組織4.5BK (2)"/>
      <sheetName val="入、切ﾜｯﾍﾟﾝ"/>
      <sheetName val="本部地図"/>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sheetData sheetId="11" refreshError="1"/>
      <sheetData sheetId="12" refreshError="1"/>
      <sheetData sheetId="13" refreshError="1"/>
      <sheetData sheetId="14" refreshError="1"/>
      <sheetData sheetId="15" refreshError="1"/>
      <sheetData sheetId="16"/>
      <sheetData sheetId="17" refreshError="1"/>
      <sheetData sheetId="18"/>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受講者グラフ"/>
      <sheetName val="集計"/>
      <sheetName val="修了００"/>
      <sheetName val="修了０１"/>
      <sheetName val="修了０２"/>
      <sheetName val="０３年実績"/>
      <sheetName val="通蒸作業"/>
      <sheetName val="RUN-A（165）"/>
      <sheetName val="生産量及び原単位"/>
      <sheetName val="B_RP2"/>
      <sheetName val="サランフィルム"/>
      <sheetName val="比較"/>
      <sheetName val="MM"/>
    </sheetNames>
    <sheetDataSet>
      <sheetData sheetId="0" refreshError="1"/>
      <sheetData sheetId="1"/>
      <sheetData sheetId="2" refreshError="1">
        <row r="2">
          <cell r="M2" t="str">
            <v>２０００年度（平成１２年度）　　研　修　修　了　者　数　</v>
          </cell>
        </row>
        <row r="3">
          <cell r="J3" t="str">
            <v>2000年度（平成12年度）研修修了者数</v>
          </cell>
          <cell r="K3" t="str">
            <v>上　　　　　　　　　　期</v>
          </cell>
          <cell r="L3" t="str">
            <v>上　　　　　　　　　　期</v>
          </cell>
          <cell r="M3" t="str">
            <v>上　　　　　　　　　　期</v>
          </cell>
          <cell r="AR3" t="str">
            <v>上　　　　　　　　　　期</v>
          </cell>
        </row>
        <row r="4">
          <cell r="L4" t="str">
            <v>コ　ー　ス　別　合　計</v>
          </cell>
          <cell r="M4" t="str">
            <v>期間：H12/04-H12/09</v>
          </cell>
          <cell r="N4" t="str">
            <v>期間：H12/04-H12/09</v>
          </cell>
          <cell r="O4" t="str">
            <v>期間：H12/04-H12/09</v>
          </cell>
          <cell r="AS4" t="str">
            <v>期間：H12/04-H12/09</v>
          </cell>
        </row>
        <row r="5">
          <cell r="L5" t="str">
            <v>定　期　コ　ー　ス</v>
          </cell>
          <cell r="M5" t="str">
            <v>定　期　コ　ー　ス</v>
          </cell>
          <cell r="N5" t="str">
            <v>定　期　コ　ー　ス</v>
          </cell>
          <cell r="O5" t="str">
            <v>定　期　コ　ー　ス</v>
          </cell>
          <cell r="AS5" t="str">
            <v>定　期　コ　ー　ス</v>
          </cell>
        </row>
        <row r="6">
          <cell r="D6">
            <v>1</v>
          </cell>
          <cell r="E6">
            <v>1</v>
          </cell>
          <cell r="F6">
            <v>1</v>
          </cell>
          <cell r="G6">
            <v>1</v>
          </cell>
          <cell r="H6">
            <v>2</v>
          </cell>
          <cell r="I6">
            <v>1</v>
          </cell>
          <cell r="J6">
            <v>1</v>
          </cell>
          <cell r="K6">
            <v>1</v>
          </cell>
          <cell r="L6">
            <v>1</v>
          </cell>
          <cell r="M6">
            <v>1</v>
          </cell>
          <cell r="N6">
            <v>1</v>
          </cell>
          <cell r="O6">
            <v>0</v>
          </cell>
          <cell r="P6">
            <v>1</v>
          </cell>
          <cell r="Q6">
            <v>1</v>
          </cell>
          <cell r="R6">
            <v>1</v>
          </cell>
          <cell r="S6">
            <v>0</v>
          </cell>
          <cell r="T6">
            <v>1</v>
          </cell>
          <cell r="U6">
            <v>0</v>
          </cell>
          <cell r="V6">
            <v>1</v>
          </cell>
          <cell r="W6">
            <v>1</v>
          </cell>
          <cell r="X6">
            <v>1</v>
          </cell>
          <cell r="Y6">
            <v>1</v>
          </cell>
          <cell r="Z6">
            <v>1</v>
          </cell>
          <cell r="AA6">
            <v>0</v>
          </cell>
          <cell r="AB6">
            <v>1</v>
          </cell>
          <cell r="AC6">
            <v>0</v>
          </cell>
          <cell r="AD6">
            <v>0</v>
          </cell>
          <cell r="AE6">
            <v>0</v>
          </cell>
          <cell r="AF6">
            <v>0</v>
          </cell>
          <cell r="AG6">
            <v>1</v>
          </cell>
          <cell r="AH6">
            <v>1</v>
          </cell>
          <cell r="AI6">
            <v>1</v>
          </cell>
          <cell r="AJ6" t="str">
            <v>○</v>
          </cell>
          <cell r="AK6" t="str">
            <v>○</v>
          </cell>
          <cell r="AL6" t="str">
            <v>○</v>
          </cell>
          <cell r="AM6" t="str">
            <v>○</v>
          </cell>
          <cell r="AN6" t="str">
            <v>○</v>
          </cell>
          <cell r="AO6" t="str">
            <v>○</v>
          </cell>
          <cell r="AP6" t="str">
            <v>○</v>
          </cell>
          <cell r="AQ6" t="str">
            <v>○</v>
          </cell>
          <cell r="AR6" t="str">
            <v>○</v>
          </cell>
          <cell r="AS6" t="str">
            <v>○</v>
          </cell>
          <cell r="AT6" t="str">
            <v>○</v>
          </cell>
          <cell r="AU6" t="str">
            <v>○</v>
          </cell>
        </row>
        <row r="7">
          <cell r="D7" t="str">
            <v>配</v>
          </cell>
          <cell r="E7" t="str">
            <v>伝</v>
          </cell>
          <cell r="F7" t="str">
            <v>流</v>
          </cell>
          <cell r="G7" t="str">
            <v>流</v>
          </cell>
          <cell r="H7" t="str">
            <v>設</v>
          </cell>
          <cell r="I7" t="str">
            <v>図</v>
          </cell>
          <cell r="J7" t="str">
            <v>材</v>
          </cell>
          <cell r="K7" t="str">
            <v>計</v>
          </cell>
          <cell r="L7" t="str">
            <v>計</v>
          </cell>
          <cell r="M7" t="str">
            <v>計</v>
          </cell>
          <cell r="N7" t="str">
            <v>Ｃ</v>
          </cell>
          <cell r="O7" t="str">
            <v>Ｃ</v>
          </cell>
          <cell r="P7" t="str">
            <v>シ</v>
          </cell>
          <cell r="Q7" t="str">
            <v>シ</v>
          </cell>
          <cell r="R7" t="str">
            <v>シ</v>
          </cell>
          <cell r="S7" t="str">
            <v>シ</v>
          </cell>
          <cell r="T7" t="str">
            <v>Ｐ</v>
          </cell>
          <cell r="U7" t="str">
            <v>静</v>
          </cell>
          <cell r="V7" t="str">
            <v>復</v>
          </cell>
          <cell r="W7" t="str">
            <v>復</v>
          </cell>
          <cell r="X7" t="str">
            <v>復</v>
          </cell>
          <cell r="Y7" t="str">
            <v>復</v>
          </cell>
          <cell r="Z7" t="str">
            <v>復</v>
          </cell>
          <cell r="AA7" t="str">
            <v>カ</v>
          </cell>
          <cell r="AB7" t="str">
            <v>カ</v>
          </cell>
          <cell r="AC7" t="str">
            <v>タ</v>
          </cell>
          <cell r="AD7" t="str">
            <v>パ</v>
          </cell>
          <cell r="AE7" t="str">
            <v>エ</v>
          </cell>
          <cell r="AF7" t="str">
            <v>ワ</v>
          </cell>
          <cell r="AG7" t="str">
            <v>安</v>
          </cell>
          <cell r="AH7" t="str">
            <v>安</v>
          </cell>
          <cell r="AI7" t="str">
            <v>安</v>
          </cell>
          <cell r="AJ7" t="str">
            <v>伝</v>
          </cell>
          <cell r="AK7" t="str">
            <v>配</v>
          </cell>
          <cell r="AL7" t="str">
            <v>伝</v>
          </cell>
          <cell r="AM7" t="str">
            <v>流</v>
          </cell>
          <cell r="AN7" t="str">
            <v>流</v>
          </cell>
          <cell r="AO7" t="str">
            <v>設</v>
          </cell>
          <cell r="AP7" t="str">
            <v>図</v>
          </cell>
          <cell r="AQ7" t="str">
            <v>材</v>
          </cell>
          <cell r="AR7" t="str">
            <v>計</v>
          </cell>
          <cell r="AS7" t="str">
            <v>計</v>
          </cell>
          <cell r="AT7" t="str">
            <v>計</v>
          </cell>
          <cell r="AU7" t="str">
            <v>Ｃ</v>
          </cell>
        </row>
        <row r="8">
          <cell r="D8" t="str">
            <v>管</v>
          </cell>
          <cell r="E8" t="str">
            <v>達</v>
          </cell>
          <cell r="F8" t="str">
            <v>体</v>
          </cell>
          <cell r="G8" t="str">
            <v>体</v>
          </cell>
          <cell r="H8" t="str">
            <v>備</v>
          </cell>
          <cell r="I8" t="str">
            <v>面</v>
          </cell>
          <cell r="J8" t="str">
            <v>料</v>
          </cell>
          <cell r="K8" t="str">
            <v>装</v>
          </cell>
          <cell r="L8" t="str">
            <v>装</v>
          </cell>
          <cell r="M8" t="str">
            <v>装</v>
          </cell>
          <cell r="N8" t="str">
            <v>Ｒ</v>
          </cell>
          <cell r="O8" t="str">
            <v>Ｒ</v>
          </cell>
          <cell r="P8" t="str">
            <v>｜</v>
          </cell>
          <cell r="Q8" t="str">
            <v>｜</v>
          </cell>
          <cell r="R8" t="str">
            <v>｜</v>
          </cell>
          <cell r="S8" t="str">
            <v>｜</v>
          </cell>
          <cell r="T8" t="str">
            <v>電</v>
          </cell>
          <cell r="U8" t="str">
            <v>電</v>
          </cell>
          <cell r="V8" t="str">
            <v>習</v>
          </cell>
          <cell r="W8" t="str">
            <v>習</v>
          </cell>
          <cell r="X8" t="str">
            <v>習</v>
          </cell>
          <cell r="Y8" t="str">
            <v>習</v>
          </cell>
          <cell r="Z8" t="str">
            <v>習</v>
          </cell>
          <cell r="AA8" t="str">
            <v>イ</v>
          </cell>
          <cell r="AB8" t="str">
            <v>ッ</v>
          </cell>
          <cell r="AC8" t="str">
            <v>イ</v>
          </cell>
          <cell r="AD8" t="str">
            <v>ソ</v>
          </cell>
          <cell r="AE8" t="str">
            <v>ク</v>
          </cell>
          <cell r="AF8" t="str">
            <v>｜</v>
          </cell>
          <cell r="AG8" t="str">
            <v>全</v>
          </cell>
          <cell r="AH8" t="str">
            <v>全</v>
          </cell>
          <cell r="AI8" t="str">
            <v>全</v>
          </cell>
          <cell r="AJ8" t="str">
            <v>総</v>
          </cell>
          <cell r="AK8" t="str">
            <v>管</v>
          </cell>
          <cell r="AL8" t="str">
            <v>達</v>
          </cell>
          <cell r="AM8" t="str">
            <v>体</v>
          </cell>
          <cell r="AN8" t="str">
            <v>体</v>
          </cell>
          <cell r="AO8" t="str">
            <v>備</v>
          </cell>
          <cell r="AP8" t="str">
            <v>面</v>
          </cell>
          <cell r="AQ8" t="str">
            <v>料</v>
          </cell>
          <cell r="AR8" t="str">
            <v>装</v>
          </cell>
          <cell r="AS8" t="str">
            <v>装</v>
          </cell>
          <cell r="AT8" t="str">
            <v>装</v>
          </cell>
          <cell r="AU8" t="str">
            <v>Ｒ</v>
          </cell>
        </row>
        <row r="9">
          <cell r="D9" t="str">
            <v>・</v>
          </cell>
          <cell r="E9" t="str">
            <v>・</v>
          </cell>
          <cell r="F9" t="str">
            <v>輸</v>
          </cell>
          <cell r="G9" t="str">
            <v>輸</v>
          </cell>
          <cell r="H9" t="str">
            <v>管</v>
          </cell>
          <cell r="I9" t="str">
            <v>の</v>
          </cell>
          <cell r="J9" t="str">
            <v>と</v>
          </cell>
          <cell r="K9" t="str">
            <v>基</v>
          </cell>
          <cell r="L9" t="str">
            <v>基</v>
          </cell>
          <cell r="M9" t="str">
            <v>基</v>
          </cell>
          <cell r="N9" t="str">
            <v>Ｔ</v>
          </cell>
          <cell r="O9" t="str">
            <v>Ｔ</v>
          </cell>
          <cell r="P9" t="str">
            <v>ケ</v>
          </cell>
          <cell r="Q9" t="str">
            <v>ケ</v>
          </cell>
          <cell r="R9" t="str">
            <v>ケ</v>
          </cell>
          <cell r="S9" t="str">
            <v>ケ</v>
          </cell>
          <cell r="T9" t="str">
            <v>Ｈ</v>
          </cell>
          <cell r="U9" t="str">
            <v>気</v>
          </cell>
          <cell r="V9" t="str">
            <v>配</v>
          </cell>
          <cell r="W9" t="str">
            <v>伝</v>
          </cell>
          <cell r="X9" t="str">
            <v>計</v>
          </cell>
          <cell r="Y9" t="str">
            <v>計</v>
          </cell>
          <cell r="Z9" t="str">
            <v>計</v>
          </cell>
          <cell r="AA9" t="str">
            <v>ト</v>
          </cell>
          <cell r="AB9" t="str">
            <v>ト</v>
          </cell>
          <cell r="AC9" t="str">
            <v>ピ</v>
          </cell>
          <cell r="AD9" t="str">
            <v>コ</v>
          </cell>
          <cell r="AE9" t="str">
            <v>セ</v>
          </cell>
          <cell r="AF9" t="str">
            <v>ド</v>
          </cell>
          <cell r="AG9" t="str">
            <v>教</v>
          </cell>
          <cell r="AH9" t="str">
            <v>教</v>
          </cell>
          <cell r="AI9" t="str">
            <v>教</v>
          </cell>
          <cell r="AJ9" t="str">
            <v>・</v>
          </cell>
          <cell r="AK9" t="str">
            <v>・</v>
          </cell>
          <cell r="AL9" t="str">
            <v>・</v>
          </cell>
          <cell r="AM9" t="str">
            <v>輸</v>
          </cell>
          <cell r="AN9" t="str">
            <v>輸</v>
          </cell>
          <cell r="AO9" t="str">
            <v>管</v>
          </cell>
          <cell r="AP9" t="str">
            <v>の</v>
          </cell>
          <cell r="AQ9" t="str">
            <v>と</v>
          </cell>
          <cell r="AR9" t="str">
            <v>基</v>
          </cell>
          <cell r="AS9" t="str">
            <v>基</v>
          </cell>
          <cell r="AT9" t="str">
            <v>基</v>
          </cell>
          <cell r="AU9" t="str">
            <v>Ｔ</v>
          </cell>
        </row>
        <row r="10">
          <cell r="D10" t="str">
            <v>締</v>
          </cell>
          <cell r="E10" t="str">
            <v>潤</v>
          </cell>
          <cell r="F10" t="str">
            <v>送</v>
          </cell>
          <cell r="G10" t="str">
            <v>送</v>
          </cell>
          <cell r="H10" t="str">
            <v>理</v>
          </cell>
          <cell r="I10" t="str">
            <v>読</v>
          </cell>
          <cell r="J10" t="str">
            <v>防</v>
          </cell>
          <cell r="K10" t="str">
            <v>礎</v>
          </cell>
          <cell r="L10" t="str">
            <v>礎</v>
          </cell>
          <cell r="M10" t="str">
            <v>礎</v>
          </cell>
          <cell r="N10" t="str">
            <v>オ</v>
          </cell>
          <cell r="O10" t="str">
            <v>設</v>
          </cell>
          <cell r="P10" t="str">
            <v>ン</v>
          </cell>
          <cell r="Q10" t="str">
            <v>ン</v>
          </cell>
          <cell r="R10" t="str">
            <v>ン</v>
          </cell>
          <cell r="S10" t="str">
            <v>ン</v>
          </cell>
          <cell r="T10" t="str">
            <v>・</v>
          </cell>
          <cell r="U10" t="str">
            <v>・</v>
          </cell>
          <cell r="V10" t="str">
            <v>管</v>
          </cell>
          <cell r="W10" t="str">
            <v>達</v>
          </cell>
          <cell r="X10" t="str">
            <v>装</v>
          </cell>
          <cell r="Y10" t="str">
            <v>装</v>
          </cell>
          <cell r="Z10" t="str">
            <v>装</v>
          </cell>
          <cell r="AA10" t="str">
            <v>ン</v>
          </cell>
          <cell r="AB10" t="str">
            <v>ﾚ</v>
          </cell>
          <cell r="AC10" t="str">
            <v>ン</v>
          </cell>
          <cell r="AD10" t="str">
            <v>ン</v>
          </cell>
          <cell r="AE10" t="str">
            <v>ル</v>
          </cell>
          <cell r="AF10" t="str">
            <v>入</v>
          </cell>
          <cell r="AG10" t="str">
            <v>育</v>
          </cell>
          <cell r="AH10" t="str">
            <v>育</v>
          </cell>
          <cell r="AI10" t="str">
            <v>育</v>
          </cell>
          <cell r="AJ10" t="str">
            <v>計</v>
          </cell>
          <cell r="AK10" t="str">
            <v>締</v>
          </cell>
          <cell r="AL10" t="str">
            <v>潤</v>
          </cell>
          <cell r="AM10" t="str">
            <v>送</v>
          </cell>
          <cell r="AN10" t="str">
            <v>送</v>
          </cell>
          <cell r="AO10" t="str">
            <v>理</v>
          </cell>
          <cell r="AP10" t="str">
            <v>読</v>
          </cell>
          <cell r="AQ10" t="str">
            <v>防</v>
          </cell>
          <cell r="AR10" t="str">
            <v>礎</v>
          </cell>
          <cell r="AS10" t="str">
            <v>礎</v>
          </cell>
          <cell r="AT10" t="str">
            <v>礎</v>
          </cell>
          <cell r="AU10" t="str">
            <v>オ</v>
          </cell>
        </row>
        <row r="11">
          <cell r="D11" t="str">
            <v>結</v>
          </cell>
          <cell r="E11" t="str">
            <v>滑</v>
          </cell>
          <cell r="F11" t="str">
            <v>み</v>
          </cell>
          <cell r="G11" t="str">
            <v>食</v>
          </cell>
          <cell r="H11" t="str">
            <v>Ⅰ</v>
          </cell>
          <cell r="I11" t="str">
            <v>み</v>
          </cell>
          <cell r="J11" t="str">
            <v>食</v>
          </cell>
          <cell r="K11" t="str">
            <v>Ⅰ</v>
          </cell>
          <cell r="L11" t="str">
            <v>Ⅰ</v>
          </cell>
          <cell r="M11" t="str">
            <v>ス</v>
          </cell>
          <cell r="N11" t="str">
            <v>ペ</v>
          </cell>
          <cell r="O11" t="str">
            <v>計</v>
          </cell>
          <cell r="P11" t="str">
            <v>ス</v>
          </cell>
          <cell r="Q11" t="str">
            <v>ス</v>
          </cell>
          <cell r="R11" t="str">
            <v>ス</v>
          </cell>
          <cell r="S11" t="str">
            <v>ス</v>
          </cell>
          <cell r="T11" t="str">
            <v>計</v>
          </cell>
          <cell r="U11" t="str">
            <v>爆</v>
          </cell>
          <cell r="V11" t="str">
            <v>締</v>
          </cell>
          <cell r="W11" t="str">
            <v>潤</v>
          </cell>
          <cell r="X11" t="str">
            <v>Ⅰ</v>
          </cell>
          <cell r="Y11" t="str">
            <v>Ⅰ</v>
          </cell>
          <cell r="Z11" t="str">
            <v>Ⅱ</v>
          </cell>
          <cell r="AA11" t="str">
            <v>門</v>
          </cell>
          <cell r="AB11" t="str">
            <v>タ</v>
          </cell>
          <cell r="AC11" t="str">
            <v>グ</v>
          </cell>
          <cell r="AD11" t="str">
            <v>入</v>
          </cell>
          <cell r="AE11" t="str">
            <v>入</v>
          </cell>
          <cell r="AF11" t="str">
            <v>門</v>
          </cell>
          <cell r="AG11" t="str">
            <v>Ⅰ</v>
          </cell>
          <cell r="AH11" t="str">
            <v>Ⅱ</v>
          </cell>
          <cell r="AI11" t="str">
            <v>Ⅲ</v>
          </cell>
          <cell r="AJ11" t="str">
            <v>Ⅰ</v>
          </cell>
          <cell r="AK11" t="str">
            <v>結</v>
          </cell>
          <cell r="AL11" t="str">
            <v>滑</v>
          </cell>
          <cell r="AM11" t="str">
            <v>み</v>
          </cell>
          <cell r="AN11" t="str">
            <v>食</v>
          </cell>
          <cell r="AO11" t="str">
            <v>Ⅰ</v>
          </cell>
          <cell r="AP11" t="str">
            <v>み</v>
          </cell>
          <cell r="AQ11" t="str">
            <v>食</v>
          </cell>
          <cell r="AR11" t="str">
            <v>Ⅰ</v>
          </cell>
          <cell r="AS11" t="str">
            <v>Ⅰ</v>
          </cell>
          <cell r="AT11" t="str">
            <v>ペ</v>
          </cell>
          <cell r="AU11" t="str">
            <v>ペ</v>
          </cell>
        </row>
        <row r="12">
          <cell r="B12" t="str">
            <v>地区</v>
          </cell>
          <cell r="C12" t="str">
            <v>工場名</v>
          </cell>
          <cell r="D12" t="str">
            <v>Ⅰ</v>
          </cell>
          <cell r="E12" t="str">
            <v>Ⅱ</v>
          </cell>
          <cell r="F12" t="str">
            <v>Ⅰ</v>
          </cell>
          <cell r="G12" t="str">
            <v>Ⅱ</v>
          </cell>
          <cell r="H12" t="str">
            <v>Ｂ</v>
          </cell>
          <cell r="I12" t="str">
            <v>方</v>
          </cell>
          <cell r="J12" t="str">
            <v>入</v>
          </cell>
          <cell r="K12" t="str">
            <v>Ａ</v>
          </cell>
          <cell r="L12" t="str">
            <v>Ｂ</v>
          </cell>
          <cell r="M12" t="str">
            <v>Ⅱ</v>
          </cell>
          <cell r="N12" t="str">
            <v>燃</v>
          </cell>
          <cell r="O12" t="str">
            <v>結</v>
          </cell>
          <cell r="P12" t="str">
            <v>入</v>
          </cell>
          <cell r="Q12" t="str">
            <v>Ⅰ</v>
          </cell>
          <cell r="R12" t="str">
            <v>Ⅱ</v>
          </cell>
          <cell r="S12" t="str">
            <v>応</v>
          </cell>
          <cell r="T12" t="str">
            <v>門</v>
          </cell>
          <cell r="U12" t="str">
            <v>燃</v>
          </cell>
          <cell r="V12" t="str">
            <v>結</v>
          </cell>
          <cell r="W12" t="str">
            <v>滑</v>
          </cell>
          <cell r="X12" t="str">
            <v>Ａ</v>
          </cell>
          <cell r="Y12" t="str">
            <v>Ｂ</v>
          </cell>
          <cell r="Z12" t="str">
            <v>Ⅱ</v>
          </cell>
          <cell r="AA12" t="str">
            <v>門</v>
          </cell>
          <cell r="AB12" t="str">
            <v>門</v>
          </cell>
          <cell r="AC12" t="str">
            <v>Ⅰ</v>
          </cell>
          <cell r="AD12" t="str">
            <v>門</v>
          </cell>
          <cell r="AE12" t="str">
            <v>門</v>
          </cell>
          <cell r="AF12" t="str">
            <v>Ａ</v>
          </cell>
          <cell r="AG12" t="str">
            <v>Ｂ</v>
          </cell>
          <cell r="AH12" t="str">
            <v>Ⅱ</v>
          </cell>
          <cell r="AI12" t="str">
            <v>Ⅰ</v>
          </cell>
          <cell r="AJ12" t="str">
            <v>Ⅱ</v>
          </cell>
          <cell r="AK12" t="str">
            <v>方</v>
          </cell>
          <cell r="AL12" t="str">
            <v>Ａ</v>
          </cell>
          <cell r="AM12" t="str">
            <v>Ⅰ</v>
          </cell>
          <cell r="AN12" t="str">
            <v>Ⅱ</v>
          </cell>
          <cell r="AP12" t="str">
            <v>方</v>
          </cell>
          <cell r="AR12" t="str">
            <v>Ａ</v>
          </cell>
          <cell r="AS12" t="str">
            <v>Ｂ</v>
          </cell>
          <cell r="AT12" t="str">
            <v>Ⅱ</v>
          </cell>
        </row>
        <row r="13">
          <cell r="B13" t="str">
            <v>東</v>
          </cell>
          <cell r="C13" t="str">
            <v>東海工場</v>
          </cell>
          <cell r="D13">
            <v>0</v>
          </cell>
          <cell r="E13">
            <v>0</v>
          </cell>
          <cell r="F13">
            <v>0</v>
          </cell>
          <cell r="G13">
            <v>1</v>
          </cell>
          <cell r="H13">
            <v>0</v>
          </cell>
          <cell r="I13">
            <v>0</v>
          </cell>
          <cell r="J13">
            <v>0</v>
          </cell>
          <cell r="K13">
            <v>0</v>
          </cell>
          <cell r="L13">
            <v>0</v>
          </cell>
          <cell r="M13">
            <v>0</v>
          </cell>
          <cell r="N13">
            <v>0</v>
          </cell>
          <cell r="O13">
            <v>0</v>
          </cell>
          <cell r="P13">
            <v>0</v>
          </cell>
          <cell r="Q13">
            <v>0</v>
          </cell>
          <cell r="R13">
            <v>0</v>
          </cell>
          <cell r="S13">
            <v>0</v>
          </cell>
          <cell r="T13">
            <v>0</v>
          </cell>
          <cell r="U13">
            <v>0</v>
          </cell>
          <cell r="V13">
            <v>0</v>
          </cell>
          <cell r="W13">
            <v>1</v>
          </cell>
          <cell r="X13">
            <v>1</v>
          </cell>
          <cell r="Y13">
            <v>0</v>
          </cell>
          <cell r="Z13">
            <v>0</v>
          </cell>
          <cell r="AA13">
            <v>0</v>
          </cell>
          <cell r="AB13">
            <v>0</v>
          </cell>
          <cell r="AC13">
            <v>0</v>
          </cell>
          <cell r="AD13">
            <v>0</v>
          </cell>
          <cell r="AE13">
            <v>0</v>
          </cell>
          <cell r="AF13">
            <v>0</v>
          </cell>
          <cell r="AG13">
            <v>0</v>
          </cell>
          <cell r="AH13">
            <v>0</v>
          </cell>
          <cell r="AI13">
            <v>0</v>
          </cell>
          <cell r="AJ13">
            <v>3</v>
          </cell>
        </row>
        <row r="14">
          <cell r="C14" t="str">
            <v>東海化成品製造部</v>
          </cell>
          <cell r="D14">
            <v>0</v>
          </cell>
          <cell r="E14">
            <v>0</v>
          </cell>
          <cell r="F14">
            <v>1</v>
          </cell>
          <cell r="G14">
            <v>0</v>
          </cell>
          <cell r="H14">
            <v>0</v>
          </cell>
          <cell r="I14">
            <v>1</v>
          </cell>
          <cell r="J14">
            <v>0</v>
          </cell>
          <cell r="K14">
            <v>0</v>
          </cell>
          <cell r="L14">
            <v>0</v>
          </cell>
          <cell r="M14">
            <v>0</v>
          </cell>
          <cell r="N14">
            <v>0</v>
          </cell>
          <cell r="O14">
            <v>0</v>
          </cell>
          <cell r="P14">
            <v>0</v>
          </cell>
          <cell r="Q14">
            <v>0</v>
          </cell>
          <cell r="R14">
            <v>0</v>
          </cell>
          <cell r="S14">
            <v>0</v>
          </cell>
          <cell r="T14">
            <v>0</v>
          </cell>
          <cell r="U14">
            <v>0</v>
          </cell>
          <cell r="V14">
            <v>0</v>
          </cell>
          <cell r="W14">
            <v>0</v>
          </cell>
          <cell r="X14">
            <v>0</v>
          </cell>
          <cell r="Y14">
            <v>0</v>
          </cell>
          <cell r="Z14">
            <v>0</v>
          </cell>
          <cell r="AA14">
            <v>0</v>
          </cell>
          <cell r="AB14">
            <v>0</v>
          </cell>
          <cell r="AC14">
            <v>0</v>
          </cell>
          <cell r="AD14">
            <v>0</v>
          </cell>
          <cell r="AE14">
            <v>0</v>
          </cell>
          <cell r="AF14">
            <v>0</v>
          </cell>
          <cell r="AG14">
            <v>0</v>
          </cell>
          <cell r="AH14">
            <v>0</v>
          </cell>
          <cell r="AI14">
            <v>0</v>
          </cell>
          <cell r="AJ14">
            <v>2</v>
          </cell>
          <cell r="AK14">
            <v>1</v>
          </cell>
          <cell r="AL14">
            <v>1</v>
          </cell>
          <cell r="AM14">
            <v>1</v>
          </cell>
          <cell r="AN14">
            <v>1</v>
          </cell>
          <cell r="AO14">
            <v>1</v>
          </cell>
          <cell r="AP14">
            <v>1</v>
          </cell>
        </row>
        <row r="15">
          <cell r="B15" t="str">
            <v>海</v>
          </cell>
          <cell r="C15" t="str">
            <v>ｽﾍﾟｼｬﾘﾃｨｹﾐｶﾙ技術第３部</v>
          </cell>
          <cell r="D15">
            <v>0</v>
          </cell>
          <cell r="E15">
            <v>0</v>
          </cell>
          <cell r="F15">
            <v>0</v>
          </cell>
          <cell r="G15">
            <v>0</v>
          </cell>
          <cell r="H15">
            <v>0</v>
          </cell>
          <cell r="I15">
            <v>0</v>
          </cell>
          <cell r="J15">
            <v>0</v>
          </cell>
          <cell r="K15">
            <v>0</v>
          </cell>
          <cell r="L15">
            <v>0</v>
          </cell>
          <cell r="M15">
            <v>0</v>
          </cell>
          <cell r="N15">
            <v>0</v>
          </cell>
          <cell r="O15">
            <v>0</v>
          </cell>
          <cell r="P15">
            <v>0</v>
          </cell>
          <cell r="Q15">
            <v>0</v>
          </cell>
          <cell r="R15">
            <v>0</v>
          </cell>
          <cell r="S15">
            <v>0</v>
          </cell>
          <cell r="T15">
            <v>0</v>
          </cell>
          <cell r="U15">
            <v>0</v>
          </cell>
          <cell r="V15">
            <v>0</v>
          </cell>
          <cell r="W15">
            <v>0</v>
          </cell>
          <cell r="X15">
            <v>0</v>
          </cell>
          <cell r="Y15">
            <v>0</v>
          </cell>
          <cell r="Z15">
            <v>0</v>
          </cell>
          <cell r="AA15">
            <v>0</v>
          </cell>
          <cell r="AB15">
            <v>0</v>
          </cell>
          <cell r="AC15">
            <v>0</v>
          </cell>
          <cell r="AD15">
            <v>0</v>
          </cell>
          <cell r="AE15">
            <v>0</v>
          </cell>
          <cell r="AF15">
            <v>0</v>
          </cell>
          <cell r="AG15">
            <v>0</v>
          </cell>
          <cell r="AH15">
            <v>0</v>
          </cell>
          <cell r="AI15">
            <v>0</v>
          </cell>
          <cell r="AJ15">
            <v>0</v>
          </cell>
        </row>
        <row r="16">
          <cell r="D16">
            <v>0</v>
          </cell>
          <cell r="E16">
            <v>0</v>
          </cell>
          <cell r="F16">
            <v>0</v>
          </cell>
          <cell r="G16">
            <v>0</v>
          </cell>
          <cell r="H16">
            <v>0</v>
          </cell>
          <cell r="I16">
            <v>0</v>
          </cell>
          <cell r="J16">
            <v>0</v>
          </cell>
          <cell r="K16">
            <v>0</v>
          </cell>
          <cell r="L16">
            <v>0</v>
          </cell>
          <cell r="M16">
            <v>0</v>
          </cell>
          <cell r="N16">
            <v>0</v>
          </cell>
          <cell r="O16">
            <v>0</v>
          </cell>
          <cell r="P16">
            <v>0</v>
          </cell>
          <cell r="Q16">
            <v>0</v>
          </cell>
          <cell r="R16">
            <v>0</v>
          </cell>
          <cell r="S16">
            <v>0</v>
          </cell>
          <cell r="T16">
            <v>0</v>
          </cell>
          <cell r="U16">
            <v>0</v>
          </cell>
          <cell r="V16">
            <v>0</v>
          </cell>
          <cell r="W16">
            <v>0</v>
          </cell>
          <cell r="X16">
            <v>0</v>
          </cell>
          <cell r="Y16">
            <v>0</v>
          </cell>
          <cell r="Z16">
            <v>0</v>
          </cell>
          <cell r="AA16">
            <v>0</v>
          </cell>
          <cell r="AB16">
            <v>0</v>
          </cell>
          <cell r="AC16">
            <v>0</v>
          </cell>
          <cell r="AD16">
            <v>0</v>
          </cell>
          <cell r="AE16">
            <v>0</v>
          </cell>
          <cell r="AF16">
            <v>0</v>
          </cell>
          <cell r="AG16">
            <v>0</v>
          </cell>
          <cell r="AH16">
            <v>0</v>
          </cell>
          <cell r="AI16">
            <v>0</v>
          </cell>
          <cell r="AJ16">
            <v>0</v>
          </cell>
        </row>
        <row r="17">
          <cell r="C17" t="str">
            <v>レーヨン工場</v>
          </cell>
          <cell r="D17">
            <v>0</v>
          </cell>
          <cell r="E17">
            <v>1</v>
          </cell>
          <cell r="F17">
            <v>0</v>
          </cell>
          <cell r="G17">
            <v>1</v>
          </cell>
          <cell r="H17">
            <v>1</v>
          </cell>
          <cell r="I17">
            <v>0</v>
          </cell>
          <cell r="J17">
            <v>0</v>
          </cell>
          <cell r="K17">
            <v>0</v>
          </cell>
          <cell r="L17">
            <v>1</v>
          </cell>
          <cell r="M17">
            <v>0</v>
          </cell>
          <cell r="N17">
            <v>0</v>
          </cell>
          <cell r="O17">
            <v>0</v>
          </cell>
          <cell r="P17">
            <v>0</v>
          </cell>
          <cell r="Q17">
            <v>0</v>
          </cell>
          <cell r="R17">
            <v>0</v>
          </cell>
          <cell r="S17">
            <v>0</v>
          </cell>
          <cell r="T17">
            <v>0</v>
          </cell>
          <cell r="U17">
            <v>0</v>
          </cell>
          <cell r="V17">
            <v>0</v>
          </cell>
          <cell r="W17">
            <v>0</v>
          </cell>
          <cell r="X17">
            <v>0</v>
          </cell>
          <cell r="Y17">
            <v>0</v>
          </cell>
          <cell r="Z17">
            <v>0</v>
          </cell>
          <cell r="AA17">
            <v>0</v>
          </cell>
          <cell r="AB17">
            <v>0</v>
          </cell>
          <cell r="AC17">
            <v>0</v>
          </cell>
          <cell r="AD17">
            <v>0</v>
          </cell>
          <cell r="AE17">
            <v>0</v>
          </cell>
          <cell r="AF17">
            <v>0</v>
          </cell>
          <cell r="AG17">
            <v>10</v>
          </cell>
          <cell r="AH17">
            <v>0</v>
          </cell>
          <cell r="AI17">
            <v>0</v>
          </cell>
          <cell r="AJ17">
            <v>14</v>
          </cell>
        </row>
      </sheetData>
      <sheetData sheetId="3" refreshError="1"/>
      <sheetData sheetId="4" refreshError="1"/>
      <sheetData sheetId="5" refreshError="1"/>
      <sheetData sheetId="6">
        <row r="1">
          <cell r="B1" t="str">
            <v>文書番号</v>
          </cell>
        </row>
      </sheetData>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触媒組成"/>
      <sheetName val="バランス計算"/>
    </sheetNames>
    <sheetDataSet>
      <sheetData sheetId="0" refreshError="1"/>
      <sheetData sheetId="1"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72"/>
    </inkml:context>
    <inkml:brush xml:id="br0">
      <inkml:brushProperty name="width" value="0.025" units="cm"/>
      <inkml:brushProperty name="height" value="0.15" units="cm"/>
      <inkml:brushProperty name="color" value="#FF0066"/>
      <inkml:brushProperty name="ignorePressure" value="1"/>
      <inkml:brushProperty name="inkEffects" value="pencil"/>
    </inkml:brush>
  </inkml:definitions>
  <inkml:trace contextRef="#ctx0" brushRef="#br0">0 0,'0'0</inkml:trace>
</inkml:ink>
</file>

<file path=xl/ink/ink1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84"/>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87 0,'0'0</inkml:trace>
  <inkml:trace contextRef="#ctx0" brushRef="#br0" timeOffset="1">0 370,'0'0</inkml:trace>
  <inkml:trace contextRef="#ctx0" brushRef="#br0" timeOffset="2">0 370,'15'0,"57"0,57 0,12 0</inkml:trace>
</inkml:ink>
</file>

<file path=xl/ink/ink1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87"/>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62,'0'0</inkml:trace>
  <inkml:trace contextRef="#ctx0" brushRef="#br0" timeOffset="1">1083 0,'0'0</inkml:trace>
  <inkml:trace contextRef="#ctx0" brushRef="#br0" timeOffset="2">1083 0,'0'0</inkml:trace>
</inkml:ink>
</file>

<file path=xl/ink/ink1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90"/>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0,'8'0,"2"6,0 6,5 5,8 4,-2-5</inkml:trace>
</inkml:ink>
</file>

<file path=xl/ink/ink1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91"/>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1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92"/>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43 62,'0'0</inkml:trace>
  <inkml:trace contextRef="#ctx0" brushRef="#br0" timeOffset="2">43 62,'0'0</inkml:trace>
  <inkml:trace contextRef="#ctx0" brushRef="#br0" timeOffset="3">43 62,'0'0</inkml:trace>
</inkml:ink>
</file>

<file path=xl/ink/ink1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291"/>
    </inkml:context>
    <inkml:brush xml:id="br0">
      <inkml:brushProperty name="width" value="0.025" units="cm"/>
      <inkml:brushProperty name="height" value="0.15" units="cm"/>
      <inkml:brushProperty name="color" value="#FF0066"/>
      <inkml:brushProperty name="ignorePressure" value="1"/>
      <inkml:brushProperty name="inkEffects" value="pencil"/>
    </inkml:brush>
  </inkml:definitions>
  <inkml:trace contextRef="#ctx0" brushRef="#br0">0 0,'0'0</inkml:trace>
</inkml:ink>
</file>

<file path=xl/ink/ink1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292"/>
    </inkml:context>
    <inkml:brush xml:id="br0">
      <inkml:brushProperty name="width" value="0.1" units="cm"/>
      <inkml:brushProperty name="height" value="0.6" units="cm"/>
      <inkml:brushProperty name="color" value="#FFFFFF"/>
      <inkml:brushProperty name="ignorePressure" value="1"/>
      <inkml:brushProperty name="inkEffects" value="pencil"/>
    </inkml:brush>
  </inkml:definitions>
  <inkml:trace contextRef="#ctx0" brushRef="#br0">0 2584,'11'0,"10"0,5 0,6-5,2-5,-6-4,-2-6,4 5,-8-3,-5-2,-7-1,3 0,1-6,7 1,-2 4,-2-3,-7 4,-4-2,5 4,-3-3,4-3,1 3,2-6,0 7,-6-6,0 4,1-3,1 3,3-6,-2 2,5 1,4 2,-3-5,-2 3,0 4,4 3,4-3,4-9,-5-1,-5 2,-5-1,0 4,2 1,1-2,-4 7,4-4,-4 3,3-2,5-4,4 0,2-7,5 2,-5 3,-4 2,-4 5,2 0,-1 5,-1-5,0 5,-1-2,5-3,3-3,3 3,-3-8,-1 8,0 0,4 0,0 4,2-6,1 5,-3-2,-3 0,-5 6,1 1,1 0,-2 0,0-4,1 4,2-1,-3 2,2 3,6 1,-7-3,2 2,2 1,3-5,-5-5,1 3,0-2,2 1,-2-3,1-1,5-4,2 1,5 2,-2-5,7-5,0 3,-2-4,-2 10,1-4,-6 0,1 7,-1 1,6-2,-5 4,-3 0,-6 3,4-4,-3 1,-2-1,3 6,7-4,10-6,0-6,1 6,-9 0,-4 9,-2-3,-1 2,1 6,-1 5,2 1,0 6,1 7,-4 4,-9 7,-1-4,-3 1,0-3,5 2,2 0,0 0,0 2,1-5,4 4,3-2,1 0,0-3,-4 3,-1 2,-6 0,-5 0,-1-1,5 5,-3-1,-5 5,4-6,3-3,6-3,2-4,10-2,10-2,-6-1,-2 7,-3-4,0 0,-2 0,-1-4,1 0,-2-3,1 0,1-2,-1-5,0-1,-5-2,-3-3,3-5,0-5,1 3,3 2,0 1,1-1,0 3,0-3,3-3,-9 6,0-4,0 0,1-2,-4 0,0 2,-5-3,2 4,-2 8,7-1,-1-6,-1 3,2 1,-4-5,1 5,1-2,4-1,1 1,2 0,-4 2,4 1,3 3,2 2,-1 3,1 2,0 0,-3 2,0-1,0 1,2-1,4 0,4 0,-9 5,4 4,-4 7,-6-1,-4-1,-2 0,1 2,-3-1,1 1,3-3,9-8,5-1,0-1,-1-2,0-1,-6 2,-4 7,1-7,0 7,3-1,5-1,4 4,-7 2,-1-1,1-5,-3 1,-4 0,-2 0,6 4,-1 10,1-6,4 6,4 1,1-9,-1 1,-8 4,-2-3,-4-5,-3 2,2-4,-4 1,3-1,0 4,11-1,-3 5,1 4,-7-1,1 0,8-3,2 1,1-6,0-7,7-3,0-1,-1 3,-4 2,1-2,-9 3,-2 2,-2-4,3 5,0-2,3-1,4 1,4 1,-4 1,-4 2,-2-4,0 1,8 0,0-2,8-1,-4-4,3 0,-3-2,-3 0,-1 0,-2 0,0-1,-3 1,-6-5,-1-4,-1-3,0 0,5 1,-4-5,5 0,2 1,2 0,2 1,-3-5,7 4,1-5,-3 6,-3-3,-7 7,0-3,2-1,-2 2,-4-1,-1-1,-3-2,4-1,12-1,2 3,2-4,0 4,-1-2,-5-1,1 5,-1 2,-6 2,-3-1,-5 2,-2-3,5 4,7 2,5 0,6 1,3-1,0-1,-3 2,-4 2,5 1,0-1,-4 2,1 0,-3 0,-2 2,0-2,-1 0,0 0,5 0,1 0,0 0,-1 0,-1 0,-1 0,0 0,-4 0,0 0,-4 4,1 2,-3 5,1 5,-6 2,-1-4,4-2,0-4,4 1,1 0,-3 1,0-2,0 0,7 0,3 6,3 0,-2-5,-8 0,5 1,0 2,1-2,4 2,7-1,4 3,-4-5,-6 0,0 3,-4-4,-2 2,0 2,-1 2,-1-3,-1-3,1-1,-5-1,-1 0,-2-1,-3 0,5 4,5 1,0 1,-2 0,-2 5,0-2,1-4,2-2,1-1,-5-1,-2 5,1-4,3 4,2 0,1 6,-1 1,2-5,1 0,0-4,0 4,-1-5,7-4,0 1,-1 1,3-1,-4 0,-8-2,3-3,1 1,0-1,2 0,-1-1,-1 1,0 0,0 0,0 0,1 0,-3-8,2-6,0-2,-2-3,2 1,-1-2,0-3,1-1,0 1,-2 1,2 10,-6-2,-2-1,0 1,3 5,-4-1,-1-3,1-4,8-2,3-3,4 2,-3-6,-1 3,1 3,-1 1,0 2,-2 9,-1 2,3 2,0-3,-3 2,-1 1,0 0,1 1,0 1,1 2,-1 0,-2 0,3 0,0 0,-2 0,2 0,-1 0,1 0,0 0,-5 6,-5 0,3-1,0-1,4 5,-2-2,12 2,1 5,-2-1,-1-3,-2 4,6 0,-1-2,-7 6,-3-1,-2-3,0-2,0-6,3 1,-2 0,2-1,-1-2,1 3,2-1,-1 1,-1-5,1 4,-1 1,5 7,4 0,0 4,-3-3,-1 1,-3-1,1-3,-4-2,2 1,-1-4,-5-1,-2 5,-1-1,3-1,-3 1,-1 0,2-4,1 2,3 3,1-3,1-3,7-3,1-1,0-1,0 0,-2 0,-7 3,-4 2,1 1,0-4,1 5,8 2,2-5,1 0,-2-1,1 0,-3-3,-1 0,0 0,-1 0,0 0,-1 0,0 0,1-1,5 1,1 0,-7 0,5 0,0 0,0 0,-3 0,2-9,4-5,-5-5,-2 0,-2 0,11 0,3-2,-6-1,-3-2,-5 2,1 0,-1 10,2-2,-2 4,0 1,8 4,1 2,5 2,-6-2,-4-7,5 1,6-9,-1-11,7 4,-5 7,-2-3,-4 9,-3 1,3 2,12-5,17 2,28 0,-1 0,-5 6,-20 0</inkml:trace>
</inkml:ink>
</file>

<file path=xl/ink/ink1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293"/>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1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294"/>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1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295"/>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0 0,'0'0</inkml:trace>
</inkml:ink>
</file>

<file path=xl/ink/ink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73"/>
    </inkml:context>
    <inkml:brush xml:id="br0">
      <inkml:brushProperty name="width" value="0.1" units="cm"/>
      <inkml:brushProperty name="height" value="0.6" units="cm"/>
      <inkml:brushProperty name="color" value="#FFFFFF"/>
      <inkml:brushProperty name="ignorePressure" value="1"/>
      <inkml:brushProperty name="inkEffects" value="pencil"/>
    </inkml:brush>
  </inkml:definitions>
  <inkml:trace contextRef="#ctx0" brushRef="#br0">0 3377,'15'0,"12"0,8 0,7-5,2-7,-6-8,-2-5,3 3,-10 0,-6-5,-10 2,4-5,2-5,8 2,-3 3,-2-1,-8 2,-6-1,6 6,-3-4,5-5,1 3,4-5,-2 5,-6-3,-1 2,1-2,2 2,3-7,-2 1,7 6,5-2,-4-3,-3-1,0 11,6-1,5-2,4-10,-5-2,-6 1,-9 0,2 3,2 4,1-2,-5 5,4-2,-4 4,4-4,6-5,6 2,4-11,4 4,-6 1,-6 3,-3 8,2 3,-2 2,-1-5,-1 5,0-2,5-2,5-4,4 2,-4-9,-1 9,1 1,5 0,-1 5,4-6,0 3,-5-1,-2 2,-8 4,2 4,1 0,-3-1,0-4,3 5,0-3,-3 4,5 3,5 3,-8-4,3-1,2 5,3-8,-5-6,0 5,1-4,4 1,-5-3,2-3,6-3,5 0,4 2,-1-4,8-7,1 1,-2-3,-3 11,0-4,-7 2,1 8,-1 0,7 0,-5 2,-4 2,-9 3,4-3,-2-2,-3 2,3 3,10-1,13-11,2-4,-1 6,-11 0,-6 10,-4-1,1 3,0 5,0 7,2 2,1 8,1 9,-7 4,-10 11,-2-5,-4 1,0-4,6 1,3 1,1 1,-1 1,2-5,5 4,3-2,2 1,0-6,-5 6,-1 1,-9 1,-7 0,-1-1,7 3,-4 3,-5 6,4-11,4-1,7-5,4-5,12-1,13-5,-5 0,-5 7,-3-3,-1 0,-2-1,-2-4,1-3,-2-1,3-1,-1-2,-1-6,1-1,-7-5,-4-3,3-6,1-7,1 5,4 0,0 6,1-5,1 4,-1-5,4 2,-10 1,-2-2,0-2,2 1,-6-3,0 3,-6-2,2 4,0 8,7 1,-2-8,-2 6,4-1,-5-7,1 7,2-1,5-3,2 1,2 1,-5 1,4 4,5 2,2 4,-1 2,1 4,0 0,-2 2,-1-1,-1 1,3 0,5-1,4 0,-10 6,5 6,-6 9,-6-3,-6 2,-3-1,0 1,-2 0,0 2,5-8,10-5,8-4,0-2,1-2,-2-1,-9 3,-4 9,1-9,0 7,3 1,6 0,6 4,-7 1,-3-1,1-4,-4-3,-5 2,-2 1,8 6,-2 9,1-3,6 5,5 2,2-11,-3 2,-9 1,-3 0,-5-7,-5 2,3-4,-4-2,1 1,3 5,14-1,-4 5,0 6,-8 1,0-3,11-1,3-2,2-7,0-7,9-5,-1-2,0 5,-6 0,0 0,-10 3,-3 3,-2-3,2 2,0-1,5 0,6 1,5-1,-6 3,-5 4,-2-6,-1-1,11 2,1-3,9-1,-3-5,1-1,-1-2,-6 0,-2 0,-1 0,-3-1,-1 1,-9-7,-1-6,-1-1,2 0,4-4,-5-1,6-1,3 0,4 0,1 1,-4-4,10 2,2-4,-3 6,-7-2,-6 7,-2-4,1 1,-1 0,-6 0,0 0,-4-6,5 4,16-7,2 7,4-7,-2 9,-1-7,-5 2,0 4,0 4,-10 1,-2 2,-8-2,-2 0,6 3,11 3,4 2,9-1,5-1,-2 0,-3 1,-3 4,4 0,1 0,-4 2,-1 0,-4 0,-1 2,-2-2,0 0,-1 0,7 0,3 0,-3 0,1 0,-2 0,-2 0,1 0,-6 0,2 0,-8 5,2 4,-3 5,0 7,-7 3,0-6,3-2,2-6,4 3,2-2,-4 1,-1-1,0 0,9-1,4 7,4 3,-2-10,-9 3,4 2,2 0,0-4,6 7,9-4,4 2,-4-1,-4-5,-5 4,-4-2,-3 1,-1 5,-1-1,-1-3,0-4,1-2,-7 0,-2 0,-1-1,-5 1,6 2,7 4,0 0,-3 2,-2 3,0 0,1-5,2-5,2-1,-6 2,-4 3,4-3,1 3,2 3,3 6,0 3,1-8,2-2,0-1,-1 1,-1-5,9-4,2 1,-1 0,2 0,-5-1,-10-1,3-5,1 1,1-1,2 0,-1-1,-1 1,0 0,-1 0,1 0,0 0,-2-12,1-5,1-5,-3-2,3 0,-1-3,-1-2,2-3,-1 1,-1 5,1 8,-7 1,-2-3,0 2,2 5,-5 1,-1-5,2-5,11-3,4-4,4 2,-2-7,-3 5,1 1,-1 5,0 1,-2 11,-2 4,7 1,-3-4,-4 3,-1 2,0 1,0 0,1 2,1 2,-1 0,-1 0,3 0,0 0,-2 0,2 0,-2 0,2 0,-1 0,-6 7,-6 0,4 0,-1-1,5 6,0-4,13 4,1 7,-1-2,-1-5,-4 7,8-2,-1-1,-9 9,-3-2,-4-4,1-6,0-3,4-1,-4 0,3-2,1-1,-1 2,2 0,0 0,-1-4,1 4,-2 0,7 11,4 2,2 0,-5-1,-1 0,-3 0,-1-4,-1-3,-1 1,-1-5,-6 0,-3 5,-1 0,4-2,-5 0,0 0,2-3,1 2,4 3,1-5,3-3,9-2,1-2,1-2,-2 0,-2 0,-10 4,-5 2,2 0,0-1,2 4,9 0,4-1,1-2,-3-2,0-2,-3-1,-1-1,-1 0,0-1,2 1,-4 0,0 0,2-1,5 1,3 0,-8 0,5 0,0 0,0 0,-3 0,1-11,6-7,-8-7,-2 0,-1-1,14 2,3-5,-7 1,-4-3,-7 1,1 4,-2 8,5 1,-4 4,1 0,9 7,1 2,8 3,-7-3,-6-8,5 0,9-13,-2-12,10 4,-7 8,-2 1,-4 6,-7 5,6 0,14-6,24 6,36-4,-1 1,-6 7,-24 2</inkml:trace>
</inkml:ink>
</file>

<file path=xl/ink/ink2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297"/>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2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298"/>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0 0,'0'0</inkml:trace>
</inkml:ink>
</file>

<file path=xl/ink/ink2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300"/>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96,'0'0</inkml:trace>
  <inkml:trace contextRef="#ctx0" brushRef="#br0" timeOffset="1">262 0,'0'0</inkml:trace>
</inkml:ink>
</file>

<file path=xl/ink/ink2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302"/>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2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303"/>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66 0,'0'0</inkml:trace>
  <inkml:trace contextRef="#ctx0" brushRef="#br0" timeOffset="1">0 284,'0'0</inkml:trace>
  <inkml:trace contextRef="#ctx0" brushRef="#br0" timeOffset="2">0 284,'11'0,"44"0,42 0,9 0</inkml:trace>
</inkml:ink>
</file>

<file path=xl/ink/ink2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306"/>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48,'0'0</inkml:trace>
  <inkml:trace contextRef="#ctx0" brushRef="#br0" timeOffset="1">817 0,'0'0</inkml:trace>
  <inkml:trace contextRef="#ctx0" brushRef="#br0" timeOffset="2">817 0,'0'0</inkml:trace>
</inkml:ink>
</file>

<file path=xl/ink/ink2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309"/>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0,'6'0,"2"5,-1 4,5 5,5 2,-1-5</inkml:trace>
</inkml:ink>
</file>

<file path=xl/ink/ink2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310"/>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2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2-14T23:43:24.311"/>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33 48,'0'0</inkml:trace>
  <inkml:trace contextRef="#ctx0" brushRef="#br0" timeOffset="2">33 48,'0'0</inkml:trace>
  <inkml:trace contextRef="#ctx0" brushRef="#br0" timeOffset="3">33 48,'0'0</inkml:trace>
</inkml:ink>
</file>

<file path=xl/ink/ink2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16"/>
    </inkml:context>
    <inkml:brush xml:id="br0">
      <inkml:brushProperty name="width" value="0.025" units="cm"/>
      <inkml:brushProperty name="height" value="0.15" units="cm"/>
      <inkml:brushProperty name="color" value="#FF0066"/>
      <inkml:brushProperty name="ignorePressure" value="1"/>
      <inkml:brushProperty name="inkEffects" value="pencil"/>
    </inkml:brush>
  </inkml:definitions>
  <inkml:trace contextRef="#ctx0" brushRef="#br0">0 0,'0'0</inkml:trace>
</inkml:ink>
</file>

<file path=xl/ink/ink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74"/>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3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17"/>
    </inkml:context>
    <inkml:brush xml:id="br0">
      <inkml:brushProperty name="width" value="0.1" units="cm"/>
      <inkml:brushProperty name="height" value="0.6" units="cm"/>
      <inkml:brushProperty name="color" value="#FFFFFF"/>
      <inkml:brushProperty name="ignorePressure" value="1"/>
      <inkml:brushProperty name="inkEffects" value="pencil"/>
    </inkml:brush>
  </inkml:definitions>
  <inkml:trace contextRef="#ctx0" brushRef="#br0">0 2940,'15'0,"12"0,8 0,7-3,2-8,-6-5,-2-7,3 4,-9-1,-7-2,-10-1,4-2,2-6,9 3,-4 2,-2-1,-8 1,-6 0,6 5,-4-4,7-3,0 1,4-2,-2 2,-5-1,-3 0,2-1,2 4,3-7,-2-2,7 6,5 0,-4-2,-3-4,0 11,6 0,5-3,4-8,-4-2,-7 3,-9-3,2 5,2 1,1 0,-6 3,6 0,-5 2,4-2,6-5,6 0,4-7,5 3,-7-1,-6 4,-3 6,2 5,-2-1,-1-2,-1 4,0-3,5-2,6-2,3 0,-4-6,-1 6,1 0,5 5,-1 0,4-3,0 1,-5-2,-2 6,-8 0,2 5,1 0,-3-2,0-3,4 4,-1-3,-2 5,4 3,5 1,-8-3,3 1,2 0,3-4,-5-4,0 1,1 0,4-2,-5-2,2-1,6-4,6 0,2 1,0-1,9-8,0 1,-1-3,-4 11,1-4,-9 1,2 7,-1 1,7 0,-5 1,-4 3,-9 0,5-1,-3-1,-4 1,5 2,9-1,13-9,2-2,0 4,-12 1,-6 5,-4 2,1 2,0 6,1 4,2 3,-1 6,2 7,-7 7,-10 6,-2-3,-4 2,0-4,6-1,3 3,1 1,-1-2,2-1,5 2,3-3,2 2,1-5,-5 7,-2-2,-9 1,-7 2,-1-3,7 5,-4 1,-5 4,4-6,4-5,7-2,4-4,12-1,13-6,-6 1,-3 7,-4-2,0-1,-3-3,-2-2,1-3,-1-1,2 0,-1-2,-1-3,1-3,-7-4,-4-4,3-5,1-5,1 5,4-1,1 4,0-1,1 0,-1-3,4 2,-10 1,-2-2,0-2,2 2,-6-4,1 2,-7 0,2 4,0 5,7 1,-2-5,-2 4,5-3,-6-2,1 2,2 3,5-4,2-1,2 2,-5 2,4 2,6 3,0 3,0 2,1 3,0 0,-2 2,1-1,-3 1,3 0,5-1,4 0,-10 5,5 5,-6 8,-6-2,-6 3,-3-3,0 0,-2 3,0-2,5-5,11-2,7-5,0-2,1-3,-1 0,-11 3,-2 5,0-5,0 6,3 0,6 3,6-2,-7 5,-3-1,2-5,-5-2,-5 2,-2-1,8 9,-2 5,1-2,6 5,5 0,2-8,-2 2,-10 0,-3-1,-5-3,-5-1,4-4,-5 1,1-1,3 4,14 0,-4 7,0 0,-8 4,-1-4,13 2,2-5,2-7,0-3,9-4,-1-3,2 4,-8 0,0 0,-10 4,-3-1,-2 0,2 2,0 0,5-2,6 2,5-1,-6 3,-5 1,-1-4,-1 1,9 0,2-3,9 0,-2-4,0-1,-1-2,-6 0,-2 0,-1 0,-3-1,0 1,-10-6,-1-5,-1-1,2-1,4-2,-5-1,6-2,3 0,4 0,1 3,-3-5,9 2,2-3,-2 2,-8 2,-6 4,-2-3,1 3,-1-1,-6-3,0 2,-4-3,6-2,14 0,3 2,4-3,-2 6,0-7,-6 3,1 4,-1 3,-10 0,-2 2,-8-1,-2 0,6 2,11 4,4 1,9-3,5 0,-2 2,-2 0,-4 4,4-2,0 2,-2 1,-1 0,-5 0,-1 1,-2-1,0 0,-1 0,7 0,4 0,-4 0,1 0,-2 0,-1 0,-1 0,-5 0,2 0,-8 5,2 1,-3 10,1 1,-8 2,0-2,4-3,1-5,4 1,2 0,-4 0,-1 2,0-4,9 2,4 4,4 2,-2-6,-9 1,4 1,2 1,1-1,4 3,12-4,2 4,-4-2,-4-4,-5 2,-4 0,-4 0,1 5,-2-1,-1-2,3-5,-4-1,-5 0,-2 0,-1-2,-5 3,6 1,7 3,1-1,-4 3,-2 4,0-2,1-3,2-6,2 0,-5 1,-5 4,4-2,1 0,2 3,3 6,0 3,1-6,2-3,0 0,-1-2,-1-2,8-4,5 2,-2-1,1 0,-5-1,-11-1,5-4,0 1,1-1,2 0,-1-1,-1 1,0 0,-1 0,1 0,1 0,-3-10,1-5,1-5,-2 1,2-3,-1 0,-1-5,2 0,-1 0,-1 5,1 6,-7 0,-2-2,1 4,1 3,-5-1,-1-2,2-5,11-4,4-1,4-1,-2-2,-2 0,0 3,-1 3,0 4,-2 6,-1 4,7 2,-5-2,-3 1,-1 1,0 2,0 0,1 0,1 3,-1 0,-1 0,3 0,0 0,-1 0,2 0,-3 0,2 0,-1 0,-6 7,-6-1,4 1,-1-3,5 5,0-1,13 3,1 4,-1 0,0-3,-5 3,8 0,-1 1,-8 4,-4 1,-4-6,1-3,0-4,4 1,-4 0,3-4,1 0,-1 2,3 0,-1-1,-1-2,1 4,-2-1,7 10,4-1,2 4,-4-3,-2 1,-3-2,-1-1,0-3,-2-2,-1-2,-6 0,-3 4,-1 2,4-5,-5 2,0 0,2-3,1 3,4-2,1 0,3-4,9-2,2-1,1-2,-3 0,-2 0,-10 4,-5 1,2 0,0 0,2 2,9 2,4-1,1-4,-3-1,1-1,-4-1,-1-1,-1 0,0-1,2 1,-3 0,-1 0,2-1,5 1,3 0,-8 0,5 0,1 0,-1 0,-3 0,1-8,6-10,-8-3,-2-2,-1 2,14-1,4-1,-8-4,-4 1,-6 0,0 4,-1 6,4 0,-5 4,2 2,9 6,2 0,6 3,-6-3,-6-6,5-2,10-9,-2-12,9 5,-7 6,-2 2,-4 4,-7 4,6 2,14-6,25 3,35-1,0 1,-7 4,-24 2</inkml:trace>
</inkml:ink>
</file>

<file path=xl/ink/ink3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18"/>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3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19"/>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3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20"/>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0 0,'0'0</inkml:trace>
</inkml:ink>
</file>

<file path=xl/ink/ink3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22"/>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3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23"/>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0 0,'0'0</inkml:trace>
</inkml:ink>
</file>

<file path=xl/ink/ink3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25"/>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0 108,'0'0</inkml:trace>
  <inkml:trace contextRef="#ctx0" brushRef="#br0" timeOffset="1">349 0,'0'0</inkml:trace>
</inkml:ink>
</file>

<file path=xl/ink/ink3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27"/>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3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28"/>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87 0,'0'0</inkml:trace>
  <inkml:trace contextRef="#ctx0" brushRef="#br0" timeOffset="1">0 322,'0'0</inkml:trace>
  <inkml:trace contextRef="#ctx0" brushRef="#br0" timeOffset="2">0 322,'15'0,"57"0,57 0,13 0</inkml:trace>
</inkml:ink>
</file>

<file path=xl/ink/ink3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31"/>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53,'0'0</inkml:trace>
  <inkml:trace contextRef="#ctx0" brushRef="#br0" timeOffset="1">1086 0,'0'0</inkml:trace>
  <inkml:trace contextRef="#ctx0" brushRef="#br0" timeOffset="2">1086 0,'0'0</inkml:trace>
</inkml:ink>
</file>

<file path=xl/ink/ink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75"/>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4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34"/>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0,'8'0,"2"5,0 4,5 8,8 0,-2-4</inkml:trace>
</inkml:ink>
</file>

<file path=xl/ink/ink4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35"/>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4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04T06:17:24.936"/>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43 53,'0'0</inkml:trace>
  <inkml:trace contextRef="#ctx0" brushRef="#br0" timeOffset="2">43 53,'0'0</inkml:trace>
  <inkml:trace contextRef="#ctx0" brushRef="#br0" timeOffset="3">43 53,'0'0</inkml:trace>
</inkml:ink>
</file>

<file path=xl/ink/ink4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40"/>
    </inkml:context>
    <inkml:brush xml:id="br0">
      <inkml:brushProperty name="width" value="0.025" units="cm"/>
      <inkml:brushProperty name="height" value="0.15" units="cm"/>
      <inkml:brushProperty name="color" value="#FF0066"/>
      <inkml:brushProperty name="ignorePressure" value="1"/>
      <inkml:brushProperty name="inkEffects" value="pencil"/>
    </inkml:brush>
  </inkml:definitions>
  <inkml:trace contextRef="#ctx0" brushRef="#br0">0 0,'0'0</inkml:trace>
</inkml:ink>
</file>

<file path=xl/ink/ink4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41"/>
    </inkml:context>
    <inkml:brush xml:id="br0">
      <inkml:brushProperty name="width" value="0.1" units="cm"/>
      <inkml:brushProperty name="height" value="0.6" units="cm"/>
      <inkml:brushProperty name="color" value="#FFFFFF"/>
      <inkml:brushProperty name="ignorePressure" value="1"/>
      <inkml:brushProperty name="inkEffects" value="pencil"/>
    </inkml:brush>
  </inkml:definitions>
  <inkml:trace contextRef="#ctx0" brushRef="#br0">0 2940,'15'0,"12"0,8 0,7-3,2-8,-6-5,-2-7,3 4,-9-1,-7-2,-10-1,4-2,2-6,9 3,-4 2,-2-1,-8 1,-6 0,6 5,-4-4,7-3,0 1,4-2,-2 2,-5-1,-3 0,2-1,2 4,3-7,-2-2,7 6,5 0,-4-2,-3-4,0 11,6 0,5-3,4-8,-4-2,-7 3,-9-3,2 5,2 1,1 0,-6 3,6 0,-5 2,4-2,6-5,6 0,4-7,5 3,-7-1,-6 4,-3 6,2 5,-2-1,-1-2,-1 4,0-3,5-2,6-2,3 0,-4-6,-1 6,1 0,5 5,-1 0,4-3,0 1,-5-2,-2 6,-8 0,2 5,1 0,-3-2,0-3,4 4,-1-3,-2 5,4 3,5 1,-8-3,3 1,2 0,3-4,-5-4,0 1,1 0,4-2,-5-2,2-1,6-4,6 0,2 1,0-1,9-8,0 1,-1-3,-4 11,1-4,-9 1,2 7,-1 1,7 0,-5 1,-4 3,-9 0,5-1,-3-1,-4 1,5 2,9-1,13-9,2-2,0 4,-12 1,-6 5,-4 2,1 2,0 6,1 4,2 3,-1 6,2 7,-7 7,-10 6,-2-3,-4 2,0-4,6-1,3 3,1 1,-1-2,2-1,5 2,3-3,2 2,1-5,-5 7,-2-2,-9 1,-7 2,-1-3,7 5,-4 1,-5 4,4-6,4-5,7-2,4-4,12-1,13-6,-6 1,-3 7,-4-2,0-1,-3-3,-2-2,1-3,-1-1,2 0,-1-2,-1-3,1-3,-7-4,-4-4,3-5,1-5,1 5,4-1,1 4,0-1,1 0,-1-3,4 2,-10 1,-2-2,0-2,2 2,-6-4,1 2,-7 0,2 4,0 5,7 1,-2-5,-2 4,5-3,-6-2,1 2,2 3,5-4,2-1,2 2,-5 2,4 2,6 3,0 3,0 2,1 3,0 0,-2 2,1-1,-3 1,3 0,5-1,4 0,-10 5,5 5,-6 8,-6-2,-6 3,-3-3,0 0,-2 3,0-2,5-5,11-2,7-5,0-2,1-3,-1 0,-11 3,-2 5,0-5,0 6,3 0,6 3,6-2,-7 5,-3-1,2-5,-5-2,-5 2,-2-1,8 9,-2 5,1-2,6 5,5 0,2-8,-2 2,-10 0,-3-1,-5-3,-5-1,4-4,-5 1,1-1,3 4,14 0,-4 7,0 0,-8 4,-1-4,13 2,2-5,2-7,0-3,9-4,-1-3,2 4,-8 0,0 0,-10 4,-3-1,-2 0,2 2,0 0,5-2,6 2,5-1,-6 3,-5 1,-1-4,-1 1,9 0,2-3,9 0,-2-4,0-1,-1-2,-6 0,-2 0,-1 0,-3-1,0 1,-10-6,-1-5,-1-1,2-1,4-2,-5-1,6-2,3 0,4 0,1 3,-3-5,9 2,2-3,-2 2,-8 2,-6 4,-2-3,1 3,-1-1,-6-3,0 2,-4-3,6-2,14 0,3 2,4-3,-2 6,0-7,-6 3,1 4,-1 3,-10 0,-2 2,-8-1,-2 0,6 2,11 4,4 1,9-3,5 0,-2 2,-2 0,-4 4,4-2,0 2,-2 1,-1 0,-5 0,-1 1,-2-1,0 0,-1 0,7 0,4 0,-4 0,1 0,-2 0,-1 0,-1 0,-5 0,2 0,-8 5,2 1,-3 10,1 1,-8 2,0-2,4-3,1-5,4 1,2 0,-4 0,-1 2,0-4,9 2,4 4,4 2,-2-6,-9 1,4 1,2 1,1-1,4 3,12-4,2 4,-4-2,-4-4,-5 2,-4 0,-4 0,1 5,-2-1,-1-2,3-5,-4-1,-5 0,-2 0,-1-2,-5 3,6 1,7 3,1-1,-4 3,-2 4,0-2,1-3,2-6,2 0,-5 1,-5 4,4-2,1 0,2 3,3 6,0 3,1-6,2-3,0 0,-1-2,-1-2,8-4,5 2,-2-1,1 0,-5-1,-11-1,5-4,0 1,1-1,2 0,-1-1,-1 1,0 0,-1 0,1 0,1 0,-3-10,1-5,1-5,-2 1,2-3,-1 0,-1-5,2 0,-1 0,-1 5,1 6,-7 0,-2-2,1 4,1 3,-5-1,-1-2,2-5,11-4,4-1,4-1,-2-2,-2 0,0 3,-1 3,0 4,-2 6,-1 4,7 2,-5-2,-3 1,-1 1,0 2,0 0,1 0,1 3,-1 0,-1 0,3 0,0 0,-1 0,2 0,-3 0,2 0,-1 0,-6 7,-6-1,4 1,-1-3,5 5,0-1,13 3,1 4,-1 0,0-3,-5 3,8 0,-1 1,-8 4,-4 1,-4-6,1-3,0-4,4 1,-4 0,3-4,1 0,-1 2,3 0,-1-1,-1-2,1 4,-2-1,7 10,4-1,2 4,-4-3,-2 1,-3-2,-1-1,0-3,-2-2,-1-2,-6 0,-3 4,-1 2,4-5,-5 2,0 0,2-3,1 3,4-2,1 0,3-4,9-2,2-1,1-2,-3 0,-2 0,-10 4,-5 1,2 0,0 0,2 2,9 2,4-1,1-4,-3-1,1-1,-4-1,-1-1,-1 0,0-1,2 1,-3 0,-1 0,2-1,5 1,3 0,-8 0,5 0,1 0,-1 0,-3 0,1-8,6-10,-8-3,-2-2,-1 2,14-1,4-1,-8-4,-4 1,-6 0,0 4,-1 6,4 0,-5 4,2 2,9 6,2 0,6 3,-6-3,-6-6,5-2,10-9,-2-12,9 5,-7 6,-2 2,-4 4,-7 4,6 2,14-6,25 3,35-1,0 1,-7 4,-24 2</inkml:trace>
</inkml:ink>
</file>

<file path=xl/ink/ink4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42"/>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4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43"/>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4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44"/>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0 0,'0'0</inkml:trace>
</inkml:ink>
</file>

<file path=xl/ink/ink4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46"/>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4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47"/>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0 0,'0'0</inkml:trace>
</inkml:ink>
</file>

<file path=xl/ink/ink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76"/>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0 0,'0'0</inkml:trace>
</inkml:ink>
</file>

<file path=xl/ink/ink50.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49"/>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0 108,'0'0</inkml:trace>
  <inkml:trace contextRef="#ctx0" brushRef="#br0" timeOffset="1">349 0,'0'0</inkml:trace>
</inkml:ink>
</file>

<file path=xl/ink/ink5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51"/>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52.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52"/>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87 0,'0'0</inkml:trace>
  <inkml:trace contextRef="#ctx0" brushRef="#br0" timeOffset="1">0 322,'0'0</inkml:trace>
  <inkml:trace contextRef="#ctx0" brushRef="#br0" timeOffset="2">0 322,'15'0,"57"0,57 0,13 0</inkml:trace>
</inkml:ink>
</file>

<file path=xl/ink/ink53.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55"/>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53,'0'0</inkml:trace>
  <inkml:trace contextRef="#ctx0" brushRef="#br0" timeOffset="1">1086 0,'0'0</inkml:trace>
  <inkml:trace contextRef="#ctx0" brushRef="#br0" timeOffset="2">1086 0,'0'0</inkml:trace>
</inkml:ink>
</file>

<file path=xl/ink/ink54.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58"/>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0,'8'0,"2"5,0 4,5 8,8 0,-2-4</inkml:trace>
</inkml:ink>
</file>

<file path=xl/ink/ink55.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59"/>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5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3-01-26T05:07:21.460"/>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43 53,'0'0</inkml:trace>
  <inkml:trace contextRef="#ctx0" brushRef="#br0" timeOffset="2">43 53,'0'0</inkml:trace>
  <inkml:trace contextRef="#ctx0" brushRef="#br0" timeOffset="3">43 53,'0'0</inkml:trace>
</inkml:ink>
</file>

<file path=xl/ink/ink6.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78"/>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ink/ink7.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79"/>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trace contextRef="#ctx0" brushRef="#br0" timeOffset="1">0 0,'0'0</inkml:trace>
</inkml:ink>
</file>

<file path=xl/ink/ink8.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81"/>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0 125,'0'0</inkml:trace>
  <inkml:trace contextRef="#ctx0" brushRef="#br0" timeOffset="1">348 0,'0'0</inkml:trace>
</inkml:ink>
</file>

<file path=xl/ink/ink9.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2-12-31T07:13:35.983"/>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0 0,'0'0</inkml:trace>
</inkm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emf"/><Relationship Id="rId18" Type="http://schemas.openxmlformats.org/officeDocument/2006/relationships/oleObject" Target="../embeddings/oleObject8.bin"/><Relationship Id="rId3" Type="http://schemas.openxmlformats.org/officeDocument/2006/relationships/vmlDrawing" Target="../drawings/vmlDrawing1.vml"/><Relationship Id="rId7" Type="http://schemas.openxmlformats.org/officeDocument/2006/relationships/image" Target="../media/image2.emf"/><Relationship Id="rId12" Type="http://schemas.openxmlformats.org/officeDocument/2006/relationships/oleObject" Target="../embeddings/oleObject5.bin"/><Relationship Id="rId17" Type="http://schemas.openxmlformats.org/officeDocument/2006/relationships/image" Target="../media/image7.emf"/><Relationship Id="rId2" Type="http://schemas.openxmlformats.org/officeDocument/2006/relationships/drawing" Target="../drawings/drawing1.xml"/><Relationship Id="rId16" Type="http://schemas.openxmlformats.org/officeDocument/2006/relationships/oleObject" Target="../embeddings/oleObject7.bin"/><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emf"/><Relationship Id="rId5" Type="http://schemas.openxmlformats.org/officeDocument/2006/relationships/image" Target="../media/image1.emf"/><Relationship Id="rId15" Type="http://schemas.openxmlformats.org/officeDocument/2006/relationships/image" Target="../media/image6.emf"/><Relationship Id="rId10" Type="http://schemas.openxmlformats.org/officeDocument/2006/relationships/oleObject" Target="../embeddings/oleObject4.bin"/><Relationship Id="rId19" Type="http://schemas.openxmlformats.org/officeDocument/2006/relationships/image" Target="../media/image8.emf"/><Relationship Id="rId4" Type="http://schemas.openxmlformats.org/officeDocument/2006/relationships/oleObject" Target="../embeddings/oleObject1.bin"/><Relationship Id="rId9" Type="http://schemas.openxmlformats.org/officeDocument/2006/relationships/image" Target="../media/image3.emf"/><Relationship Id="rId14" Type="http://schemas.openxmlformats.org/officeDocument/2006/relationships/oleObject" Target="../embeddings/oleObject6.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4.bin"/></Relationships>
</file>

<file path=xl/worksheets/_rels/sheet19.xml.rels><?xml version="1.0" encoding="UTF-8" standalone="yes"?>
<Relationships xmlns="http://schemas.openxmlformats.org/package/2006/relationships"><Relationship Id="rId8" Type="http://schemas.openxmlformats.org/officeDocument/2006/relationships/oleObject" Target="../embeddings/oleObject11.bin"/><Relationship Id="rId3" Type="http://schemas.openxmlformats.org/officeDocument/2006/relationships/vmlDrawing" Target="../drawings/vmlDrawing3.vml"/><Relationship Id="rId7" Type="http://schemas.openxmlformats.org/officeDocument/2006/relationships/image" Target="../media/image28.emf"/><Relationship Id="rId2" Type="http://schemas.openxmlformats.org/officeDocument/2006/relationships/drawing" Target="../drawings/drawing17.xml"/><Relationship Id="rId1" Type="http://schemas.openxmlformats.org/officeDocument/2006/relationships/printerSettings" Target="../printerSettings/printerSettings15.bin"/><Relationship Id="rId6" Type="http://schemas.openxmlformats.org/officeDocument/2006/relationships/oleObject" Target="../embeddings/oleObject10.bin"/><Relationship Id="rId5" Type="http://schemas.openxmlformats.org/officeDocument/2006/relationships/image" Target="../media/image27.emf"/><Relationship Id="rId4" Type="http://schemas.openxmlformats.org/officeDocument/2006/relationships/oleObject" Target="../embeddings/oleObject9.bin"/><Relationship Id="rId9" Type="http://schemas.openxmlformats.org/officeDocument/2006/relationships/image" Target="../media/image29.emf"/></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8.xml"/><Relationship Id="rId2" Type="http://schemas.openxmlformats.org/officeDocument/2006/relationships/printerSettings" Target="../printerSettings/printerSettings16.bin"/><Relationship Id="rId1" Type="http://schemas.openxmlformats.org/officeDocument/2006/relationships/hyperlink" Target="../../../../../../&#29694;&#22580;&#21147;&#24375;&#21270;/&#35201;&#32004;&#29256;&#26368;&#26032;/&#65297;&#35506;&#12288;&#35201;&#32004;&#29256;&#12288;&#20445;&#23433;&#38450;&#28797;&#20253;&#25215;&#36039;&#26009;&#12288;&#12460;&#12452;&#12489;&#12521;&#12452;&#12531;&#25913;&#35330;&#29256;160624.xls"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hyperlink" Target="..\..\..\..\..\03&#24310;&#23713;&#35069;&#36896;&#25152;&#31038;&#20869;&#20849;&#26377;&#29992;\&#9733;&#35069;&#36896;&#35506;&#20849;&#36890;\&#12304;40&#12305;&#23433;&#20840;&#27963;&#21205;\&#12304;11&#12305;&#30064;&#24120;&#20966;&#32622;&#22577;&#21578;&#26360;\2022&#24180;&#24230;&#30064;&#24120;&#20966;&#32622;&#22577;&#21578;&#26360;\&#30064;&#24120;&#20966;&#32622;&#22577;&#21578;&#26360;&#12288;221229&#65288;EBS%20DES&#12452;&#12531;&#12489;&#21697;&#20351;&#29992;&#65289;%20.xlsx"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3DAD11-2737-4B67-B5EF-61ACE6B99958}">
  <sheetPr>
    <tabColor theme="9" tint="0.59999389629810485"/>
    <pageSetUpPr fitToPage="1"/>
  </sheetPr>
  <dimension ref="B1:AD52"/>
  <sheetViews>
    <sheetView view="pageBreakPreview" zoomScale="115" zoomScaleNormal="100" zoomScaleSheetLayoutView="115" workbookViewId="0">
      <selection activeCell="C39" sqref="C39:Q39"/>
    </sheetView>
  </sheetViews>
  <sheetFormatPr defaultColWidth="8.625" defaultRowHeight="15.75"/>
  <cols>
    <col min="1" max="1" width="1.5" style="1" customWidth="1"/>
    <col min="2" max="2" width="8.625" style="1"/>
    <col min="3" max="3" width="9.25" style="1" customWidth="1"/>
    <col min="4" max="4" width="9.125" style="1" customWidth="1"/>
    <col min="5" max="5" width="9.625" style="1" customWidth="1"/>
    <col min="6" max="6" width="8.375" style="1" customWidth="1"/>
    <col min="7" max="7" width="9.75" style="1" customWidth="1"/>
    <col min="8" max="8" width="10.375" style="1" customWidth="1"/>
    <col min="9" max="9" width="11.625" style="1" customWidth="1"/>
    <col min="10" max="10" width="10.375" style="1" customWidth="1"/>
    <col min="11" max="11" width="8.625" style="1"/>
    <col min="12" max="17" width="12.125" style="1" customWidth="1"/>
    <col min="18" max="19" width="8.625" style="1"/>
    <col min="20" max="20" width="16.25" style="1" customWidth="1"/>
    <col min="21" max="21" width="18.25" style="1" customWidth="1"/>
    <col min="22" max="22" width="8.625" style="1"/>
    <col min="23" max="23" width="11.625" style="1" customWidth="1"/>
    <col min="24" max="27" width="8.625" style="1"/>
    <col min="28" max="28" width="23.125" style="1" customWidth="1"/>
    <col min="29" max="16384" width="8.625" style="1"/>
  </cols>
  <sheetData>
    <row r="1" spans="2:30" ht="18" customHeight="1">
      <c r="B1" s="1" t="s">
        <v>21</v>
      </c>
    </row>
    <row r="2" spans="2:30" ht="17.100000000000001" customHeight="1">
      <c r="B2" s="2" t="s">
        <v>13</v>
      </c>
      <c r="Q2" s="3" t="s">
        <v>12</v>
      </c>
    </row>
    <row r="3" spans="2:30" ht="24.75" customHeight="1">
      <c r="L3" s="4" t="s">
        <v>11</v>
      </c>
      <c r="M3" s="4" t="s">
        <v>11</v>
      </c>
      <c r="N3" s="320" t="s">
        <v>10</v>
      </c>
      <c r="O3" s="321"/>
      <c r="P3" s="321"/>
      <c r="Q3" s="4" t="s">
        <v>9</v>
      </c>
    </row>
    <row r="4" spans="2:30" ht="24.75" customHeight="1">
      <c r="B4" s="5" t="s">
        <v>8</v>
      </c>
      <c r="C4" s="310" t="s">
        <v>207</v>
      </c>
      <c r="D4" s="311"/>
      <c r="E4" s="311"/>
      <c r="F4" s="311"/>
      <c r="G4" s="311"/>
      <c r="H4" s="311"/>
      <c r="I4" s="311"/>
      <c r="J4" s="311"/>
      <c r="K4" s="312"/>
      <c r="L4" s="6"/>
      <c r="M4" s="6"/>
      <c r="N4" s="6" t="s">
        <v>7</v>
      </c>
      <c r="O4" s="6" t="s">
        <v>6</v>
      </c>
      <c r="P4" s="6" t="s">
        <v>5</v>
      </c>
      <c r="Q4" s="313"/>
    </row>
    <row r="5" spans="2:30" ht="24.75" customHeight="1">
      <c r="B5" s="5" t="s">
        <v>22</v>
      </c>
      <c r="C5" s="315" t="s">
        <v>23</v>
      </c>
      <c r="D5" s="297"/>
      <c r="E5" s="297"/>
      <c r="F5" s="297"/>
      <c r="G5" s="5" t="s">
        <v>4</v>
      </c>
      <c r="H5" s="316" t="s">
        <v>14</v>
      </c>
      <c r="I5" s="317"/>
      <c r="J5" s="317"/>
      <c r="K5" s="318"/>
      <c r="L5" s="297"/>
      <c r="M5" s="297"/>
      <c r="N5" s="297"/>
      <c r="O5" s="297"/>
      <c r="P5" s="297"/>
      <c r="Q5" s="314"/>
    </row>
    <row r="6" spans="2:30" ht="24.75" customHeight="1">
      <c r="B6" s="5" t="s">
        <v>3</v>
      </c>
      <c r="C6" s="297" t="s">
        <v>15</v>
      </c>
      <c r="D6" s="297"/>
      <c r="E6" s="297"/>
      <c r="F6" s="297"/>
      <c r="G6" s="5" t="s">
        <v>24</v>
      </c>
      <c r="H6" s="316" t="s">
        <v>25</v>
      </c>
      <c r="I6" s="317"/>
      <c r="J6" s="317"/>
      <c r="K6" s="318"/>
      <c r="L6" s="297"/>
      <c r="M6" s="297"/>
      <c r="N6" s="297"/>
      <c r="O6" s="297"/>
      <c r="P6" s="297"/>
      <c r="Q6" s="314"/>
    </row>
    <row r="7" spans="2:30" ht="24.75" customHeight="1">
      <c r="B7" s="297" t="s">
        <v>26</v>
      </c>
      <c r="C7" s="297"/>
      <c r="D7" s="297"/>
      <c r="E7" s="297"/>
      <c r="F7" s="297"/>
      <c r="G7" s="297" t="s">
        <v>2</v>
      </c>
      <c r="H7" s="297"/>
      <c r="I7" s="297"/>
      <c r="J7" s="297"/>
      <c r="K7" s="297"/>
      <c r="L7" s="297" t="s">
        <v>1</v>
      </c>
      <c r="M7" s="297"/>
      <c r="N7" s="297"/>
      <c r="O7" s="297"/>
      <c r="P7" s="297"/>
      <c r="Q7" s="297"/>
    </row>
    <row r="8" spans="2:30" ht="18" customHeight="1">
      <c r="B8" s="324" t="s">
        <v>206</v>
      </c>
      <c r="C8" s="299"/>
      <c r="D8" s="299"/>
      <c r="E8" s="299"/>
      <c r="F8" s="299"/>
      <c r="G8" s="299" t="s">
        <v>27</v>
      </c>
      <c r="H8" s="299"/>
      <c r="I8" s="299"/>
      <c r="J8" s="299"/>
      <c r="K8" s="325"/>
      <c r="L8" s="326" t="s">
        <v>262</v>
      </c>
      <c r="M8" s="327"/>
      <c r="N8" s="327"/>
      <c r="O8" s="327"/>
      <c r="P8" s="327"/>
      <c r="Q8" s="328"/>
    </row>
    <row r="9" spans="2:30" ht="18" customHeight="1">
      <c r="B9" s="299"/>
      <c r="C9" s="299"/>
      <c r="D9" s="299"/>
      <c r="E9" s="299"/>
      <c r="F9" s="299"/>
      <c r="G9" s="299"/>
      <c r="H9" s="299"/>
      <c r="I9" s="299"/>
      <c r="J9" s="299"/>
      <c r="K9" s="325"/>
      <c r="L9" s="329"/>
      <c r="M9" s="330"/>
      <c r="N9" s="330"/>
      <c r="O9" s="330"/>
      <c r="P9" s="330"/>
      <c r="Q9" s="331"/>
    </row>
    <row r="10" spans="2:30" ht="18" customHeight="1">
      <c r="B10" s="299"/>
      <c r="C10" s="299"/>
      <c r="D10" s="299"/>
      <c r="E10" s="299"/>
      <c r="F10" s="299"/>
      <c r="G10" s="299"/>
      <c r="H10" s="299"/>
      <c r="I10" s="299"/>
      <c r="J10" s="299"/>
      <c r="K10" s="325"/>
      <c r="L10" s="329"/>
      <c r="M10" s="330"/>
      <c r="N10" s="330"/>
      <c r="O10" s="330"/>
      <c r="P10" s="330"/>
      <c r="Q10" s="331"/>
    </row>
    <row r="11" spans="2:30" ht="18" customHeight="1">
      <c r="B11" s="299"/>
      <c r="C11" s="299"/>
      <c r="D11" s="299"/>
      <c r="E11" s="299"/>
      <c r="F11" s="299"/>
      <c r="G11" s="299"/>
      <c r="H11" s="299"/>
      <c r="I11" s="299"/>
      <c r="J11" s="299"/>
      <c r="K11" s="325"/>
      <c r="L11" s="329"/>
      <c r="M11" s="330"/>
      <c r="N11" s="330"/>
      <c r="O11" s="330"/>
      <c r="P11" s="330"/>
      <c r="Q11" s="331"/>
    </row>
    <row r="12" spans="2:30" ht="18" customHeight="1">
      <c r="B12" s="299"/>
      <c r="C12" s="299"/>
      <c r="D12" s="299"/>
      <c r="E12" s="299"/>
      <c r="F12" s="299"/>
      <c r="G12" s="299"/>
      <c r="H12" s="299"/>
      <c r="I12" s="299"/>
      <c r="J12" s="299"/>
      <c r="K12" s="325"/>
      <c r="L12" s="329"/>
      <c r="M12" s="330"/>
      <c r="N12" s="330"/>
      <c r="O12" s="330"/>
      <c r="P12" s="330"/>
      <c r="Q12" s="331"/>
    </row>
    <row r="13" spans="2:30" ht="18" customHeight="1">
      <c r="B13" s="299"/>
      <c r="C13" s="299"/>
      <c r="D13" s="299"/>
      <c r="E13" s="299"/>
      <c r="F13" s="299"/>
      <c r="G13" s="299"/>
      <c r="H13" s="299"/>
      <c r="I13" s="299"/>
      <c r="J13" s="299"/>
      <c r="K13" s="325"/>
      <c r="L13" s="329"/>
      <c r="M13" s="330"/>
      <c r="N13" s="330"/>
      <c r="O13" s="330"/>
      <c r="P13" s="330"/>
      <c r="Q13" s="331"/>
      <c r="AD13" s="1" t="s">
        <v>86</v>
      </c>
    </row>
    <row r="14" spans="2:30" ht="18" customHeight="1">
      <c r="B14" s="299"/>
      <c r="C14" s="299"/>
      <c r="D14" s="299"/>
      <c r="E14" s="299"/>
      <c r="F14" s="299"/>
      <c r="G14" s="299"/>
      <c r="H14" s="299"/>
      <c r="I14" s="299"/>
      <c r="J14" s="299"/>
      <c r="K14" s="325"/>
      <c r="L14" s="329"/>
      <c r="M14" s="330"/>
      <c r="N14" s="330"/>
      <c r="O14" s="330"/>
      <c r="P14" s="330"/>
      <c r="Q14" s="331"/>
      <c r="AD14" s="1" t="s">
        <v>85</v>
      </c>
    </row>
    <row r="15" spans="2:30" ht="18" customHeight="1">
      <c r="B15" s="299"/>
      <c r="C15" s="299"/>
      <c r="D15" s="299"/>
      <c r="E15" s="299"/>
      <c r="F15" s="299"/>
      <c r="G15" s="299"/>
      <c r="H15" s="299"/>
      <c r="I15" s="299"/>
      <c r="J15" s="299"/>
      <c r="K15" s="325"/>
      <c r="L15" s="329"/>
      <c r="M15" s="330"/>
      <c r="N15" s="330"/>
      <c r="O15" s="330"/>
      <c r="P15" s="330"/>
      <c r="Q15" s="331"/>
    </row>
    <row r="16" spans="2:30" ht="18" customHeight="1">
      <c r="B16" s="299"/>
      <c r="C16" s="299"/>
      <c r="D16" s="299"/>
      <c r="E16" s="299"/>
      <c r="F16" s="299"/>
      <c r="G16" s="299"/>
      <c r="H16" s="299"/>
      <c r="I16" s="299"/>
      <c r="J16" s="299"/>
      <c r="K16" s="325"/>
      <c r="L16" s="329"/>
      <c r="M16" s="330"/>
      <c r="N16" s="330"/>
      <c r="O16" s="330"/>
      <c r="P16" s="330"/>
      <c r="Q16" s="331"/>
      <c r="AD16" s="1" t="s">
        <v>31</v>
      </c>
    </row>
    <row r="17" spans="2:30" ht="18" customHeight="1">
      <c r="B17" s="299"/>
      <c r="C17" s="299"/>
      <c r="D17" s="299"/>
      <c r="E17" s="299"/>
      <c r="F17" s="299"/>
      <c r="G17" s="299"/>
      <c r="H17" s="299"/>
      <c r="I17" s="299"/>
      <c r="J17" s="299"/>
      <c r="K17" s="325"/>
      <c r="L17" s="329"/>
      <c r="M17" s="330"/>
      <c r="N17" s="330"/>
      <c r="O17" s="330"/>
      <c r="P17" s="330"/>
      <c r="Q17" s="331"/>
      <c r="AD17" s="1" t="s">
        <v>32</v>
      </c>
    </row>
    <row r="18" spans="2:30" ht="18" customHeight="1">
      <c r="B18" s="299"/>
      <c r="C18" s="299"/>
      <c r="D18" s="299"/>
      <c r="E18" s="299"/>
      <c r="F18" s="299"/>
      <c r="G18" s="299"/>
      <c r="H18" s="299"/>
      <c r="I18" s="299"/>
      <c r="J18" s="299"/>
      <c r="K18" s="325"/>
      <c r="L18" s="329"/>
      <c r="M18" s="330"/>
      <c r="N18" s="330"/>
      <c r="O18" s="330"/>
      <c r="P18" s="330"/>
      <c r="Q18" s="331"/>
      <c r="R18" s="7"/>
      <c r="AD18" s="1" t="s">
        <v>33</v>
      </c>
    </row>
    <row r="19" spans="2:30" ht="18" customHeight="1">
      <c r="B19" s="299"/>
      <c r="C19" s="299"/>
      <c r="D19" s="299"/>
      <c r="E19" s="299"/>
      <c r="F19" s="299"/>
      <c r="G19" s="299"/>
      <c r="H19" s="299"/>
      <c r="I19" s="299"/>
      <c r="J19" s="299"/>
      <c r="K19" s="325"/>
      <c r="L19" s="329"/>
      <c r="M19" s="330"/>
      <c r="N19" s="330"/>
      <c r="O19" s="330"/>
      <c r="P19" s="330"/>
      <c r="Q19" s="331"/>
      <c r="R19" s="7"/>
      <c r="AD19" s="14" t="s">
        <v>87</v>
      </c>
    </row>
    <row r="20" spans="2:30" ht="18" customHeight="1">
      <c r="B20" s="299"/>
      <c r="C20" s="299"/>
      <c r="D20" s="299"/>
      <c r="E20" s="299"/>
      <c r="F20" s="299"/>
      <c r="G20" s="299"/>
      <c r="H20" s="299"/>
      <c r="I20" s="299"/>
      <c r="J20" s="299"/>
      <c r="K20" s="325"/>
      <c r="L20" s="329"/>
      <c r="M20" s="330"/>
      <c r="N20" s="330"/>
      <c r="O20" s="330"/>
      <c r="P20" s="330"/>
      <c r="Q20" s="331"/>
      <c r="R20" s="7"/>
    </row>
    <row r="21" spans="2:30" ht="18" customHeight="1">
      <c r="B21" s="299"/>
      <c r="C21" s="299"/>
      <c r="D21" s="299"/>
      <c r="E21" s="299"/>
      <c r="F21" s="299"/>
      <c r="G21" s="299"/>
      <c r="H21" s="299"/>
      <c r="I21" s="299"/>
      <c r="J21" s="299"/>
      <c r="K21" s="325"/>
      <c r="L21" s="329"/>
      <c r="M21" s="330"/>
      <c r="N21" s="330"/>
      <c r="O21" s="330"/>
      <c r="P21" s="330"/>
      <c r="Q21" s="331"/>
      <c r="R21" s="7"/>
    </row>
    <row r="22" spans="2:30" ht="18" customHeight="1">
      <c r="B22" s="299"/>
      <c r="C22" s="299"/>
      <c r="D22" s="299"/>
      <c r="E22" s="299"/>
      <c r="F22" s="299"/>
      <c r="G22" s="299"/>
      <c r="H22" s="299"/>
      <c r="I22" s="299"/>
      <c r="J22" s="299"/>
      <c r="K22" s="325"/>
      <c r="L22" s="329"/>
      <c r="M22" s="330"/>
      <c r="N22" s="330"/>
      <c r="O22" s="330"/>
      <c r="P22" s="330"/>
      <c r="Q22" s="331"/>
      <c r="R22" s="7"/>
    </row>
    <row r="23" spans="2:30" ht="18" customHeight="1">
      <c r="B23" s="299"/>
      <c r="C23" s="299"/>
      <c r="D23" s="299"/>
      <c r="E23" s="299"/>
      <c r="F23" s="299"/>
      <c r="G23" s="299"/>
      <c r="H23" s="299"/>
      <c r="I23" s="299"/>
      <c r="J23" s="299"/>
      <c r="K23" s="325"/>
      <c r="L23" s="329"/>
      <c r="M23" s="330"/>
      <c r="N23" s="330"/>
      <c r="O23" s="330"/>
      <c r="P23" s="330"/>
      <c r="Q23" s="331"/>
      <c r="R23" s="7"/>
      <c r="AD23" s="1" t="s">
        <v>29</v>
      </c>
    </row>
    <row r="24" spans="2:30" ht="18" customHeight="1">
      <c r="B24" s="299"/>
      <c r="C24" s="299"/>
      <c r="D24" s="299"/>
      <c r="E24" s="299"/>
      <c r="F24" s="299"/>
      <c r="G24" s="299"/>
      <c r="H24" s="299"/>
      <c r="I24" s="299"/>
      <c r="J24" s="299"/>
      <c r="K24" s="325"/>
      <c r="L24" s="329"/>
      <c r="M24" s="330"/>
      <c r="N24" s="330"/>
      <c r="O24" s="330"/>
      <c r="P24" s="330"/>
      <c r="Q24" s="331"/>
      <c r="R24" s="7"/>
    </row>
    <row r="25" spans="2:30" ht="18" customHeight="1">
      <c r="B25" s="299"/>
      <c r="C25" s="299"/>
      <c r="D25" s="299"/>
      <c r="E25" s="299"/>
      <c r="F25" s="299"/>
      <c r="G25" s="299"/>
      <c r="H25" s="299"/>
      <c r="I25" s="299"/>
      <c r="J25" s="299"/>
      <c r="K25" s="325"/>
      <c r="L25" s="329"/>
      <c r="M25" s="330"/>
      <c r="N25" s="330"/>
      <c r="O25" s="330"/>
      <c r="P25" s="330"/>
      <c r="Q25" s="331"/>
      <c r="R25" s="7"/>
    </row>
    <row r="26" spans="2:30" ht="18" customHeight="1">
      <c r="B26" s="299"/>
      <c r="C26" s="299"/>
      <c r="D26" s="299"/>
      <c r="E26" s="299"/>
      <c r="F26" s="299"/>
      <c r="G26" s="299"/>
      <c r="H26" s="299"/>
      <c r="I26" s="299"/>
      <c r="J26" s="299"/>
      <c r="K26" s="325"/>
      <c r="L26" s="329"/>
      <c r="M26" s="330"/>
      <c r="N26" s="330"/>
      <c r="O26" s="330"/>
      <c r="P26" s="330"/>
      <c r="Q26" s="331"/>
      <c r="R26" s="7"/>
    </row>
    <row r="27" spans="2:30" ht="18" customHeight="1">
      <c r="B27" s="299"/>
      <c r="C27" s="299"/>
      <c r="D27" s="299"/>
      <c r="E27" s="299"/>
      <c r="F27" s="299"/>
      <c r="G27" s="299"/>
      <c r="H27" s="299"/>
      <c r="I27" s="299"/>
      <c r="J27" s="299"/>
      <c r="K27" s="325"/>
      <c r="L27" s="329"/>
      <c r="M27" s="330"/>
      <c r="N27" s="330"/>
      <c r="O27" s="330"/>
      <c r="P27" s="330"/>
      <c r="Q27" s="331"/>
    </row>
    <row r="28" spans="2:30" ht="18" customHeight="1">
      <c r="B28" s="299"/>
      <c r="C28" s="299"/>
      <c r="D28" s="299"/>
      <c r="E28" s="299"/>
      <c r="F28" s="299"/>
      <c r="G28" s="299"/>
      <c r="H28" s="299"/>
      <c r="I28" s="299"/>
      <c r="J28" s="299"/>
      <c r="K28" s="325"/>
      <c r="L28" s="329"/>
      <c r="M28" s="330"/>
      <c r="N28" s="330"/>
      <c r="O28" s="330"/>
      <c r="P28" s="330"/>
      <c r="Q28" s="331"/>
    </row>
    <row r="29" spans="2:30" ht="18" customHeight="1">
      <c r="B29" s="299"/>
      <c r="C29" s="299"/>
      <c r="D29" s="299"/>
      <c r="E29" s="299"/>
      <c r="F29" s="299"/>
      <c r="G29" s="299"/>
      <c r="H29" s="299"/>
      <c r="I29" s="299"/>
      <c r="J29" s="299"/>
      <c r="K29" s="325"/>
      <c r="L29" s="329"/>
      <c r="M29" s="330"/>
      <c r="N29" s="330"/>
      <c r="O29" s="330"/>
      <c r="P29" s="330"/>
      <c r="Q29" s="331"/>
    </row>
    <row r="30" spans="2:30" ht="18" customHeight="1">
      <c r="B30" s="299"/>
      <c r="C30" s="299"/>
      <c r="D30" s="299"/>
      <c r="E30" s="299"/>
      <c r="F30" s="299"/>
      <c r="G30" s="299"/>
      <c r="H30" s="299"/>
      <c r="I30" s="299"/>
      <c r="J30" s="299"/>
      <c r="K30" s="325"/>
      <c r="L30" s="329"/>
      <c r="M30" s="330"/>
      <c r="N30" s="330"/>
      <c r="O30" s="330"/>
      <c r="P30" s="330"/>
      <c r="Q30" s="331"/>
    </row>
    <row r="31" spans="2:30" ht="18" customHeight="1">
      <c r="B31" s="299"/>
      <c r="C31" s="299"/>
      <c r="D31" s="299"/>
      <c r="E31" s="299"/>
      <c r="F31" s="299"/>
      <c r="G31" s="299"/>
      <c r="H31" s="299"/>
      <c r="I31" s="299"/>
      <c r="J31" s="299"/>
      <c r="K31" s="325"/>
      <c r="L31" s="329"/>
      <c r="M31" s="330"/>
      <c r="N31" s="330"/>
      <c r="O31" s="330"/>
      <c r="P31" s="330"/>
      <c r="Q31" s="331"/>
    </row>
    <row r="32" spans="2:30" ht="18" customHeight="1">
      <c r="B32" s="299"/>
      <c r="C32" s="299"/>
      <c r="D32" s="299"/>
      <c r="E32" s="299"/>
      <c r="F32" s="299"/>
      <c r="G32" s="299"/>
      <c r="H32" s="299"/>
      <c r="I32" s="299"/>
      <c r="J32" s="299"/>
      <c r="K32" s="325"/>
      <c r="L32" s="329"/>
      <c r="M32" s="330"/>
      <c r="N32" s="330"/>
      <c r="O32" s="330"/>
      <c r="P32" s="330"/>
      <c r="Q32" s="331"/>
    </row>
    <row r="33" spans="2:28" ht="18" customHeight="1">
      <c r="B33" s="299"/>
      <c r="C33" s="299"/>
      <c r="D33" s="299"/>
      <c r="E33" s="299"/>
      <c r="F33" s="299"/>
      <c r="G33" s="299"/>
      <c r="H33" s="299"/>
      <c r="I33" s="299"/>
      <c r="J33" s="299"/>
      <c r="K33" s="325"/>
      <c r="L33" s="329"/>
      <c r="M33" s="330"/>
      <c r="N33" s="330"/>
      <c r="O33" s="330"/>
      <c r="P33" s="330"/>
      <c r="Q33" s="331"/>
      <c r="R33" s="8"/>
    </row>
    <row r="34" spans="2:28" ht="18" customHeight="1">
      <c r="B34" s="299"/>
      <c r="C34" s="299"/>
      <c r="D34" s="299"/>
      <c r="E34" s="299"/>
      <c r="F34" s="299"/>
      <c r="G34" s="299"/>
      <c r="H34" s="299"/>
      <c r="I34" s="299"/>
      <c r="J34" s="299"/>
      <c r="K34" s="325"/>
      <c r="L34" s="329"/>
      <c r="M34" s="330"/>
      <c r="N34" s="330"/>
      <c r="O34" s="330"/>
      <c r="P34" s="330"/>
      <c r="Q34" s="330"/>
      <c r="R34" s="10"/>
      <c r="T34" s="11" t="s">
        <v>84</v>
      </c>
    </row>
    <row r="35" spans="2:28" ht="18" customHeight="1">
      <c r="B35" s="299"/>
      <c r="C35" s="299"/>
      <c r="D35" s="299"/>
      <c r="E35" s="299"/>
      <c r="F35" s="299"/>
      <c r="G35" s="299"/>
      <c r="H35" s="299"/>
      <c r="I35" s="299"/>
      <c r="J35" s="299"/>
      <c r="K35" s="325"/>
      <c r="L35" s="329"/>
      <c r="M35" s="330"/>
      <c r="N35" s="330"/>
      <c r="O35" s="330"/>
      <c r="P35" s="330"/>
      <c r="Q35" s="330"/>
      <c r="R35" s="10"/>
    </row>
    <row r="36" spans="2:28" ht="18" customHeight="1">
      <c r="B36" s="299"/>
      <c r="C36" s="299"/>
      <c r="D36" s="299"/>
      <c r="E36" s="299"/>
      <c r="F36" s="299"/>
      <c r="G36" s="299"/>
      <c r="H36" s="299"/>
      <c r="I36" s="299"/>
      <c r="J36" s="299"/>
      <c r="K36" s="325"/>
      <c r="L36" s="329"/>
      <c r="M36" s="330"/>
      <c r="N36" s="330"/>
      <c r="O36" s="330"/>
      <c r="P36" s="330"/>
      <c r="Q36" s="330"/>
      <c r="R36" s="10"/>
    </row>
    <row r="37" spans="2:28" ht="18" customHeight="1">
      <c r="B37" s="299"/>
      <c r="C37" s="299"/>
      <c r="D37" s="299"/>
      <c r="E37" s="299"/>
      <c r="F37" s="299"/>
      <c r="G37" s="299"/>
      <c r="H37" s="299"/>
      <c r="I37" s="299"/>
      <c r="J37" s="299"/>
      <c r="K37" s="325"/>
      <c r="L37" s="329"/>
      <c r="M37" s="330"/>
      <c r="N37" s="330"/>
      <c r="O37" s="330"/>
      <c r="P37" s="330"/>
      <c r="Q37" s="330"/>
      <c r="R37" s="10"/>
    </row>
    <row r="38" spans="2:28" ht="18" customHeight="1">
      <c r="B38" s="299"/>
      <c r="C38" s="299"/>
      <c r="D38" s="299"/>
      <c r="E38" s="299"/>
      <c r="F38" s="299"/>
      <c r="G38" s="299"/>
      <c r="H38" s="299"/>
      <c r="I38" s="299"/>
      <c r="J38" s="299"/>
      <c r="K38" s="325"/>
      <c r="L38" s="332"/>
      <c r="M38" s="333"/>
      <c r="N38" s="333"/>
      <c r="O38" s="333"/>
      <c r="P38" s="333"/>
      <c r="Q38" s="333"/>
      <c r="R38" s="10"/>
    </row>
    <row r="39" spans="2:28" ht="153.94999999999999" customHeight="1">
      <c r="B39" s="5" t="s">
        <v>0</v>
      </c>
      <c r="C39" s="299" t="s">
        <v>248</v>
      </c>
      <c r="D39" s="322"/>
      <c r="E39" s="322"/>
      <c r="F39" s="322"/>
      <c r="G39" s="322"/>
      <c r="H39" s="322"/>
      <c r="I39" s="322"/>
      <c r="J39" s="322"/>
      <c r="K39" s="322"/>
      <c r="L39" s="323"/>
      <c r="M39" s="323"/>
      <c r="N39" s="323"/>
      <c r="O39" s="323"/>
      <c r="P39" s="323"/>
      <c r="Q39" s="323"/>
    </row>
    <row r="40" spans="2:28" ht="18.75">
      <c r="R40" s="8" t="s">
        <v>20</v>
      </c>
    </row>
    <row r="41" spans="2:28" ht="16.5" thickBot="1">
      <c r="R41" s="334" t="s">
        <v>34</v>
      </c>
      <c r="S41" s="334"/>
      <c r="T41" s="106" t="s">
        <v>44</v>
      </c>
      <c r="U41" s="106" t="s">
        <v>45</v>
      </c>
      <c r="V41" s="335" t="s">
        <v>16</v>
      </c>
      <c r="W41" s="335"/>
      <c r="X41" s="334" t="s">
        <v>70</v>
      </c>
      <c r="Y41" s="334"/>
      <c r="Z41" s="334" t="s">
        <v>48</v>
      </c>
      <c r="AA41" s="334"/>
      <c r="AB41" s="334"/>
    </row>
    <row r="42" spans="2:28" ht="35.25" customHeight="1" thickTop="1">
      <c r="R42" s="307" t="s">
        <v>35</v>
      </c>
      <c r="S42" s="307"/>
      <c r="T42" s="105" t="s">
        <v>46</v>
      </c>
      <c r="U42" s="105" t="s">
        <v>47</v>
      </c>
      <c r="V42" s="308" t="s">
        <v>46</v>
      </c>
      <c r="W42" s="308"/>
      <c r="X42" s="307" t="s">
        <v>46</v>
      </c>
      <c r="Y42" s="307"/>
      <c r="Z42" s="309" t="s">
        <v>49</v>
      </c>
      <c r="AA42" s="309"/>
      <c r="AB42" s="309"/>
    </row>
    <row r="43" spans="2:28" ht="30.75" customHeight="1">
      <c r="R43" s="297" t="s">
        <v>36</v>
      </c>
      <c r="S43" s="297"/>
      <c r="T43" s="12" t="s">
        <v>50</v>
      </c>
      <c r="U43" s="12" t="s">
        <v>51</v>
      </c>
      <c r="V43" s="300" t="s">
        <v>52</v>
      </c>
      <c r="W43" s="300"/>
      <c r="X43" s="297" t="s">
        <v>17</v>
      </c>
      <c r="Y43" s="297"/>
      <c r="Z43" s="299" t="s">
        <v>49</v>
      </c>
      <c r="AA43" s="299"/>
      <c r="AB43" s="299"/>
    </row>
    <row r="44" spans="2:28" ht="36.75" customHeight="1">
      <c r="R44" s="297" t="s">
        <v>37</v>
      </c>
      <c r="S44" s="297"/>
      <c r="T44" s="9">
        <v>87</v>
      </c>
      <c r="U44" s="12" t="s">
        <v>53</v>
      </c>
      <c r="V44" s="302" t="s">
        <v>54</v>
      </c>
      <c r="W44" s="302"/>
      <c r="X44" s="297" t="s">
        <v>54</v>
      </c>
      <c r="Y44" s="297"/>
      <c r="Z44" s="299" t="s">
        <v>55</v>
      </c>
      <c r="AA44" s="299"/>
      <c r="AB44" s="299"/>
    </row>
    <row r="45" spans="2:28" ht="32.25" customHeight="1">
      <c r="R45" s="297" t="s">
        <v>38</v>
      </c>
      <c r="S45" s="297"/>
      <c r="T45" s="12" t="s">
        <v>56</v>
      </c>
      <c r="U45" s="12" t="s">
        <v>57</v>
      </c>
      <c r="V45" s="302" t="s">
        <v>58</v>
      </c>
      <c r="W45" s="302"/>
      <c r="X45" s="297" t="s">
        <v>59</v>
      </c>
      <c r="Y45" s="297"/>
      <c r="Z45" s="306" t="s">
        <v>60</v>
      </c>
      <c r="AA45" s="306"/>
      <c r="AB45" s="306"/>
    </row>
    <row r="46" spans="2:28" ht="36" customHeight="1">
      <c r="M46" s="303" t="s">
        <v>65</v>
      </c>
      <c r="N46" s="303"/>
      <c r="O46" s="303"/>
      <c r="P46" s="303"/>
      <c r="Q46" s="304"/>
      <c r="R46" s="297" t="s">
        <v>41</v>
      </c>
      <c r="S46" s="297"/>
      <c r="T46" s="12" t="s">
        <v>62</v>
      </c>
      <c r="U46" s="104" t="s">
        <v>63</v>
      </c>
      <c r="V46" s="305" t="s">
        <v>64</v>
      </c>
      <c r="W46" s="305"/>
      <c r="X46" s="297" t="s">
        <v>61</v>
      </c>
      <c r="Y46" s="297"/>
      <c r="Z46" s="299" t="s">
        <v>71</v>
      </c>
      <c r="AA46" s="299"/>
      <c r="AB46" s="299"/>
    </row>
    <row r="47" spans="2:28" ht="63" customHeight="1">
      <c r="R47" s="297" t="s">
        <v>39</v>
      </c>
      <c r="S47" s="297"/>
      <c r="T47" s="12" t="s">
        <v>66</v>
      </c>
      <c r="U47" s="12" t="s">
        <v>67</v>
      </c>
      <c r="V47" s="302" t="s">
        <v>68</v>
      </c>
      <c r="W47" s="302"/>
      <c r="X47" s="297" t="s">
        <v>69</v>
      </c>
      <c r="Y47" s="297"/>
      <c r="Z47" s="301" t="s">
        <v>72</v>
      </c>
      <c r="AA47" s="301"/>
      <c r="AB47" s="301"/>
    </row>
    <row r="48" spans="2:28" ht="30.75" customHeight="1">
      <c r="R48" s="297" t="s">
        <v>40</v>
      </c>
      <c r="S48" s="297"/>
      <c r="T48" s="12">
        <v>8.1</v>
      </c>
      <c r="U48" s="12" t="s">
        <v>73</v>
      </c>
      <c r="V48" s="302">
        <v>8.1</v>
      </c>
      <c r="W48" s="302"/>
      <c r="X48" s="297">
        <v>8.26</v>
      </c>
      <c r="Y48" s="297"/>
      <c r="Z48" s="299" t="s">
        <v>74</v>
      </c>
      <c r="AA48" s="299"/>
      <c r="AB48" s="299"/>
    </row>
    <row r="49" spans="18:28" ht="41.25" customHeight="1">
      <c r="R49" s="297" t="s">
        <v>18</v>
      </c>
      <c r="S49" s="297"/>
      <c r="T49" s="12" t="s">
        <v>75</v>
      </c>
      <c r="U49" s="12" t="s">
        <v>76</v>
      </c>
      <c r="V49" s="300" t="s">
        <v>19</v>
      </c>
      <c r="W49" s="300"/>
      <c r="X49" s="297" t="s">
        <v>75</v>
      </c>
      <c r="Y49" s="297"/>
      <c r="Z49" s="301" t="s">
        <v>77</v>
      </c>
      <c r="AA49" s="301"/>
      <c r="AB49" s="301"/>
    </row>
    <row r="50" spans="18:28" ht="40.5" customHeight="1">
      <c r="R50" s="297" t="s">
        <v>42</v>
      </c>
      <c r="S50" s="297"/>
      <c r="T50" s="12">
        <v>12.5</v>
      </c>
      <c r="U50" s="12" t="s">
        <v>78</v>
      </c>
      <c r="V50" s="298">
        <v>8</v>
      </c>
      <c r="W50" s="298"/>
      <c r="X50" s="297">
        <v>13.5</v>
      </c>
      <c r="Y50" s="297"/>
      <c r="Z50" s="299" t="s">
        <v>79</v>
      </c>
      <c r="AA50" s="299"/>
      <c r="AB50" s="299"/>
    </row>
    <row r="51" spans="18:28" ht="51.75" customHeight="1">
      <c r="R51" s="297" t="s">
        <v>201</v>
      </c>
      <c r="S51" s="297"/>
      <c r="T51" s="12" t="s">
        <v>203</v>
      </c>
      <c r="U51" s="12" t="s">
        <v>204</v>
      </c>
      <c r="V51" s="298">
        <v>390</v>
      </c>
      <c r="W51" s="298"/>
      <c r="X51" s="297">
        <v>350</v>
      </c>
      <c r="Y51" s="297"/>
      <c r="Z51" s="299" t="s">
        <v>205</v>
      </c>
      <c r="AA51" s="299"/>
      <c r="AB51" s="299"/>
    </row>
    <row r="52" spans="18:28" ht="69.75" customHeight="1">
      <c r="R52" s="297" t="s">
        <v>43</v>
      </c>
      <c r="S52" s="297"/>
      <c r="T52" s="12" t="s">
        <v>80</v>
      </c>
      <c r="U52" s="12" t="s">
        <v>81</v>
      </c>
      <c r="V52" s="300" t="s">
        <v>202</v>
      </c>
      <c r="W52" s="300"/>
      <c r="X52" s="297" t="s">
        <v>82</v>
      </c>
      <c r="Y52" s="297"/>
      <c r="Z52" s="319" t="s">
        <v>83</v>
      </c>
      <c r="AA52" s="319"/>
      <c r="AB52" s="319"/>
    </row>
  </sheetData>
  <mergeCells count="68">
    <mergeCell ref="R52:S52"/>
    <mergeCell ref="V52:W52"/>
    <mergeCell ref="X52:Y52"/>
    <mergeCell ref="Z52:AB52"/>
    <mergeCell ref="N3:P3"/>
    <mergeCell ref="C39:Q39"/>
    <mergeCell ref="B8:F38"/>
    <mergeCell ref="G8:K38"/>
    <mergeCell ref="L8:Q38"/>
    <mergeCell ref="B7:F7"/>
    <mergeCell ref="G7:K7"/>
    <mergeCell ref="L7:Q7"/>
    <mergeCell ref="R41:S41"/>
    <mergeCell ref="V41:W41"/>
    <mergeCell ref="X41:Y41"/>
    <mergeCell ref="Z41:AB41"/>
    <mergeCell ref="C4:K4"/>
    <mergeCell ref="Q4:Q6"/>
    <mergeCell ref="C5:F5"/>
    <mergeCell ref="H5:K5"/>
    <mergeCell ref="L5:L6"/>
    <mergeCell ref="M5:M6"/>
    <mergeCell ref="N5:N6"/>
    <mergeCell ref="O5:O6"/>
    <mergeCell ref="P5:P6"/>
    <mergeCell ref="C6:F6"/>
    <mergeCell ref="H6:K6"/>
    <mergeCell ref="R42:S42"/>
    <mergeCell ref="V42:W42"/>
    <mergeCell ref="X42:Y42"/>
    <mergeCell ref="Z42:AB42"/>
    <mergeCell ref="R43:S43"/>
    <mergeCell ref="V43:W43"/>
    <mergeCell ref="X43:Y43"/>
    <mergeCell ref="Z43:AB43"/>
    <mergeCell ref="R44:S44"/>
    <mergeCell ref="V44:W44"/>
    <mergeCell ref="X44:Y44"/>
    <mergeCell ref="Z44:AB44"/>
    <mergeCell ref="R45:S45"/>
    <mergeCell ref="V45:W45"/>
    <mergeCell ref="X45:Y45"/>
    <mergeCell ref="Z45:AB45"/>
    <mergeCell ref="R48:S48"/>
    <mergeCell ref="V48:W48"/>
    <mergeCell ref="X48:Y48"/>
    <mergeCell ref="Z48:AB48"/>
    <mergeCell ref="M46:Q46"/>
    <mergeCell ref="R47:S47"/>
    <mergeCell ref="V47:W47"/>
    <mergeCell ref="X47:Y47"/>
    <mergeCell ref="R46:S46"/>
    <mergeCell ref="V46:W46"/>
    <mergeCell ref="X46:Y46"/>
    <mergeCell ref="Z46:AB46"/>
    <mergeCell ref="Z47:AB47"/>
    <mergeCell ref="R51:S51"/>
    <mergeCell ref="V51:W51"/>
    <mergeCell ref="X51:Y51"/>
    <mergeCell ref="Z51:AB51"/>
    <mergeCell ref="R49:S49"/>
    <mergeCell ref="V49:W49"/>
    <mergeCell ref="X49:Y49"/>
    <mergeCell ref="Z49:AB49"/>
    <mergeCell ref="R50:S50"/>
    <mergeCell ref="V50:W50"/>
    <mergeCell ref="X50:Y50"/>
    <mergeCell ref="Z50:AB50"/>
  </mergeCells>
  <phoneticPr fontId="6"/>
  <pageMargins left="0.70866141732283472" right="0.31496062992125984" top="0.55118110236220474" bottom="0.15748031496062992" header="0.31496062992125984" footer="0.31496062992125984"/>
  <pageSetup paperSize="9" scale="63" orientation="landscape" r:id="rId1"/>
  <drawing r:id="rId2"/>
  <legacyDrawing r:id="rId3"/>
  <oleObjects>
    <mc:AlternateContent xmlns:mc="http://schemas.openxmlformats.org/markup-compatibility/2006">
      <mc:Choice Requires="x14">
        <oleObject progId="Dstmp.StampObject.7" shapeId="1025" r:id="rId4">
          <objectPr defaultSize="0" autoPict="0" r:id="rId5">
            <anchor>
              <from>
                <xdr:col>11</xdr:col>
                <xdr:colOff>85725</xdr:colOff>
                <xdr:row>3</xdr:row>
                <xdr:rowOff>266700</xdr:rowOff>
              </from>
              <to>
                <xdr:col>11</xdr:col>
                <xdr:colOff>619125</xdr:colOff>
                <xdr:row>5</xdr:row>
                <xdr:rowOff>295275</xdr:rowOff>
              </to>
            </anchor>
          </objectPr>
        </oleObject>
      </mc:Choice>
      <mc:Fallback>
        <oleObject progId="Dstmp.StampObject.7" shapeId="1025" r:id="rId4"/>
      </mc:Fallback>
    </mc:AlternateContent>
    <mc:AlternateContent xmlns:mc="http://schemas.openxmlformats.org/markup-compatibility/2006">
      <mc:Choice Requires="x14">
        <oleObject progId="Dstmp.StampObject.7" shapeId="1026" r:id="rId6">
          <objectPr defaultSize="0" autoPict="0" r:id="rId7">
            <anchor>
              <from>
                <xdr:col>14</xdr:col>
                <xdr:colOff>152400</xdr:colOff>
                <xdr:row>3</xdr:row>
                <xdr:rowOff>295275</xdr:rowOff>
              </from>
              <to>
                <xdr:col>14</xdr:col>
                <xdr:colOff>685800</xdr:colOff>
                <xdr:row>6</xdr:row>
                <xdr:rowOff>0</xdr:rowOff>
              </to>
            </anchor>
          </objectPr>
        </oleObject>
      </mc:Choice>
      <mc:Fallback>
        <oleObject progId="Dstmp.StampObject.7" shapeId="1026" r:id="rId6"/>
      </mc:Fallback>
    </mc:AlternateContent>
    <mc:AlternateContent xmlns:mc="http://schemas.openxmlformats.org/markup-compatibility/2006">
      <mc:Choice Requires="x14">
        <oleObject progId="Dstmp.StampObject.7" shapeId="1028" r:id="rId8">
          <objectPr defaultSize="0" autoPict="0" r:id="rId9">
            <anchor>
              <from>
                <xdr:col>16</xdr:col>
                <xdr:colOff>19050</xdr:colOff>
                <xdr:row>30</xdr:row>
                <xdr:rowOff>47625</xdr:rowOff>
              </from>
              <to>
                <xdr:col>16</xdr:col>
                <xdr:colOff>552450</xdr:colOff>
                <xdr:row>33</xdr:row>
                <xdr:rowOff>9525</xdr:rowOff>
              </to>
            </anchor>
          </objectPr>
        </oleObject>
      </mc:Choice>
      <mc:Fallback>
        <oleObject progId="Dstmp.StampObject.7" shapeId="1028" r:id="rId8"/>
      </mc:Fallback>
    </mc:AlternateContent>
    <mc:AlternateContent xmlns:mc="http://schemas.openxmlformats.org/markup-compatibility/2006">
      <mc:Choice Requires="x14">
        <oleObject progId="Dstmp.StampObject.7" shapeId="1029" r:id="rId10">
          <objectPr defaultSize="0" autoPict="0" r:id="rId11">
            <anchor>
              <from>
                <xdr:col>14</xdr:col>
                <xdr:colOff>895350</xdr:colOff>
                <xdr:row>31</xdr:row>
                <xdr:rowOff>123825</xdr:rowOff>
              </from>
              <to>
                <xdr:col>15</xdr:col>
                <xdr:colOff>504825</xdr:colOff>
                <xdr:row>34</xdr:row>
                <xdr:rowOff>85725</xdr:rowOff>
              </to>
            </anchor>
          </objectPr>
        </oleObject>
      </mc:Choice>
      <mc:Fallback>
        <oleObject progId="Dstmp.StampObject.7" shapeId="1029" r:id="rId10"/>
      </mc:Fallback>
    </mc:AlternateContent>
    <mc:AlternateContent xmlns:mc="http://schemas.openxmlformats.org/markup-compatibility/2006">
      <mc:Choice Requires="x14">
        <oleObject progId="Dstmp.StampObject.7" shapeId="1030" r:id="rId12">
          <objectPr defaultSize="0" autoPict="0" r:id="rId13">
            <anchor>
              <from>
                <xdr:col>13</xdr:col>
                <xdr:colOff>209550</xdr:colOff>
                <xdr:row>3</xdr:row>
                <xdr:rowOff>295275</xdr:rowOff>
              </from>
              <to>
                <xdr:col>13</xdr:col>
                <xdr:colOff>742950</xdr:colOff>
                <xdr:row>5</xdr:row>
                <xdr:rowOff>285750</xdr:rowOff>
              </to>
            </anchor>
          </objectPr>
        </oleObject>
      </mc:Choice>
      <mc:Fallback>
        <oleObject progId="Dstmp.StampObject.7" shapeId="1030" r:id="rId12"/>
      </mc:Fallback>
    </mc:AlternateContent>
    <mc:AlternateContent xmlns:mc="http://schemas.openxmlformats.org/markup-compatibility/2006">
      <mc:Choice Requires="x14">
        <oleObject progId="Dstmp.StampObject.7" shapeId="1031" r:id="rId14">
          <objectPr defaultSize="0" autoPict="0" r:id="rId15">
            <anchor>
              <from>
                <xdr:col>12</xdr:col>
                <xdr:colOff>219075</xdr:colOff>
                <xdr:row>3</xdr:row>
                <xdr:rowOff>295275</xdr:rowOff>
              </from>
              <to>
                <xdr:col>12</xdr:col>
                <xdr:colOff>762000</xdr:colOff>
                <xdr:row>6</xdr:row>
                <xdr:rowOff>9525</xdr:rowOff>
              </to>
            </anchor>
          </objectPr>
        </oleObject>
      </mc:Choice>
      <mc:Fallback>
        <oleObject progId="Dstmp.StampObject.7" shapeId="1031" r:id="rId14"/>
      </mc:Fallback>
    </mc:AlternateContent>
    <mc:AlternateContent xmlns:mc="http://schemas.openxmlformats.org/markup-compatibility/2006">
      <mc:Choice Requires="x14">
        <oleObject progId="Dstmp.StampObject.7" shapeId="1032" r:id="rId16">
          <objectPr defaultSize="0" autoPict="0" r:id="rId17">
            <anchor>
              <from>
                <xdr:col>12</xdr:col>
                <xdr:colOff>495300</xdr:colOff>
                <xdr:row>34</xdr:row>
                <xdr:rowOff>152400</xdr:rowOff>
              </from>
              <to>
                <xdr:col>13</xdr:col>
                <xdr:colOff>104775</xdr:colOff>
                <xdr:row>37</xdr:row>
                <xdr:rowOff>114300</xdr:rowOff>
              </to>
            </anchor>
          </objectPr>
        </oleObject>
      </mc:Choice>
      <mc:Fallback>
        <oleObject progId="Dstmp.StampObject.7" shapeId="1032" r:id="rId16"/>
      </mc:Fallback>
    </mc:AlternateContent>
    <mc:AlternateContent xmlns:mc="http://schemas.openxmlformats.org/markup-compatibility/2006">
      <mc:Choice Requires="x14">
        <oleObject progId="Dstmp.StampObject.7" shapeId="1033" r:id="rId18">
          <objectPr defaultSize="0" autoPict="0" r:id="rId19">
            <anchor>
              <from>
                <xdr:col>10</xdr:col>
                <xdr:colOff>600075</xdr:colOff>
                <xdr:row>34</xdr:row>
                <xdr:rowOff>104775</xdr:rowOff>
              </from>
              <to>
                <xdr:col>11</xdr:col>
                <xdr:colOff>485775</xdr:colOff>
                <xdr:row>37</xdr:row>
                <xdr:rowOff>66675</xdr:rowOff>
              </to>
            </anchor>
          </objectPr>
        </oleObject>
      </mc:Choice>
      <mc:Fallback>
        <oleObject progId="Dstmp.StampObject.7" shapeId="1033" r:id="rId18"/>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900C1B-919D-4F6A-97C1-A0F7DC166B34}">
  <sheetPr>
    <pageSetUpPr fitToPage="1"/>
  </sheetPr>
  <dimension ref="A2:Y426"/>
  <sheetViews>
    <sheetView workbookViewId="0">
      <pane ySplit="7" topLeftCell="A386" activePane="bottomLeft" state="frozen"/>
      <selection pane="bottomLeft" activeCell="C442" sqref="C442"/>
    </sheetView>
  </sheetViews>
  <sheetFormatPr defaultRowHeight="13.5"/>
  <cols>
    <col min="1" max="1" width="3.75" style="255" customWidth="1"/>
    <col min="2" max="2" width="9.5" style="256" customWidth="1"/>
    <col min="3" max="3" width="11.125" style="255" customWidth="1"/>
    <col min="4" max="4" width="11.375" style="255" customWidth="1"/>
    <col min="5" max="5" width="6.875" style="255" customWidth="1"/>
    <col min="6" max="15" width="6.875" style="256" customWidth="1"/>
    <col min="16" max="16" width="6.875" style="255" customWidth="1"/>
    <col min="17" max="17" width="11.75" style="255" customWidth="1"/>
    <col min="18" max="19" width="9.125" style="255" customWidth="1"/>
    <col min="20" max="20" width="11" style="255" customWidth="1"/>
    <col min="21" max="24" width="9.125" style="255" customWidth="1"/>
    <col min="25" max="25" width="6.125" style="255" customWidth="1"/>
    <col min="26" max="256" width="9" style="255"/>
    <col min="257" max="257" width="3.75" style="255" customWidth="1"/>
    <col min="258" max="258" width="9.5" style="255" customWidth="1"/>
    <col min="259" max="259" width="11.125" style="255" customWidth="1"/>
    <col min="260" max="260" width="11.375" style="255" customWidth="1"/>
    <col min="261" max="272" width="6.875" style="255" customWidth="1"/>
    <col min="273" max="273" width="11.75" style="255" customWidth="1"/>
    <col min="274" max="275" width="9.125" style="255" customWidth="1"/>
    <col min="276" max="276" width="11" style="255" customWidth="1"/>
    <col min="277" max="280" width="9.125" style="255" customWidth="1"/>
    <col min="281" max="281" width="6.125" style="255" customWidth="1"/>
    <col min="282" max="512" width="9" style="255"/>
    <col min="513" max="513" width="3.75" style="255" customWidth="1"/>
    <col min="514" max="514" width="9.5" style="255" customWidth="1"/>
    <col min="515" max="515" width="11.125" style="255" customWidth="1"/>
    <col min="516" max="516" width="11.375" style="255" customWidth="1"/>
    <col min="517" max="528" width="6.875" style="255" customWidth="1"/>
    <col min="529" max="529" width="11.75" style="255" customWidth="1"/>
    <col min="530" max="531" width="9.125" style="255" customWidth="1"/>
    <col min="532" max="532" width="11" style="255" customWidth="1"/>
    <col min="533" max="536" width="9.125" style="255" customWidth="1"/>
    <col min="537" max="537" width="6.125" style="255" customWidth="1"/>
    <col min="538" max="768" width="9" style="255"/>
    <col min="769" max="769" width="3.75" style="255" customWidth="1"/>
    <col min="770" max="770" width="9.5" style="255" customWidth="1"/>
    <col min="771" max="771" width="11.125" style="255" customWidth="1"/>
    <col min="772" max="772" width="11.375" style="255" customWidth="1"/>
    <col min="773" max="784" width="6.875" style="255" customWidth="1"/>
    <col min="785" max="785" width="11.75" style="255" customWidth="1"/>
    <col min="786" max="787" width="9.125" style="255" customWidth="1"/>
    <col min="788" max="788" width="11" style="255" customWidth="1"/>
    <col min="789" max="792" width="9.125" style="255" customWidth="1"/>
    <col min="793" max="793" width="6.125" style="255" customWidth="1"/>
    <col min="794" max="1024" width="9" style="255"/>
    <col min="1025" max="1025" width="3.75" style="255" customWidth="1"/>
    <col min="1026" max="1026" width="9.5" style="255" customWidth="1"/>
    <col min="1027" max="1027" width="11.125" style="255" customWidth="1"/>
    <col min="1028" max="1028" width="11.375" style="255" customWidth="1"/>
    <col min="1029" max="1040" width="6.875" style="255" customWidth="1"/>
    <col min="1041" max="1041" width="11.75" style="255" customWidth="1"/>
    <col min="1042" max="1043" width="9.125" style="255" customWidth="1"/>
    <col min="1044" max="1044" width="11" style="255" customWidth="1"/>
    <col min="1045" max="1048" width="9.125" style="255" customWidth="1"/>
    <col min="1049" max="1049" width="6.125" style="255" customWidth="1"/>
    <col min="1050" max="1280" width="9" style="255"/>
    <col min="1281" max="1281" width="3.75" style="255" customWidth="1"/>
    <col min="1282" max="1282" width="9.5" style="255" customWidth="1"/>
    <col min="1283" max="1283" width="11.125" style="255" customWidth="1"/>
    <col min="1284" max="1284" width="11.375" style="255" customWidth="1"/>
    <col min="1285" max="1296" width="6.875" style="255" customWidth="1"/>
    <col min="1297" max="1297" width="11.75" style="255" customWidth="1"/>
    <col min="1298" max="1299" width="9.125" style="255" customWidth="1"/>
    <col min="1300" max="1300" width="11" style="255" customWidth="1"/>
    <col min="1301" max="1304" width="9.125" style="255" customWidth="1"/>
    <col min="1305" max="1305" width="6.125" style="255" customWidth="1"/>
    <col min="1306" max="1536" width="9" style="255"/>
    <col min="1537" max="1537" width="3.75" style="255" customWidth="1"/>
    <col min="1538" max="1538" width="9.5" style="255" customWidth="1"/>
    <col min="1539" max="1539" width="11.125" style="255" customWidth="1"/>
    <col min="1540" max="1540" width="11.375" style="255" customWidth="1"/>
    <col min="1541" max="1552" width="6.875" style="255" customWidth="1"/>
    <col min="1553" max="1553" width="11.75" style="255" customWidth="1"/>
    <col min="1554" max="1555" width="9.125" style="255" customWidth="1"/>
    <col min="1556" max="1556" width="11" style="255" customWidth="1"/>
    <col min="1557" max="1560" width="9.125" style="255" customWidth="1"/>
    <col min="1561" max="1561" width="6.125" style="255" customWidth="1"/>
    <col min="1562" max="1792" width="9" style="255"/>
    <col min="1793" max="1793" width="3.75" style="255" customWidth="1"/>
    <col min="1794" max="1794" width="9.5" style="255" customWidth="1"/>
    <col min="1795" max="1795" width="11.125" style="255" customWidth="1"/>
    <col min="1796" max="1796" width="11.375" style="255" customWidth="1"/>
    <col min="1797" max="1808" width="6.875" style="255" customWidth="1"/>
    <col min="1809" max="1809" width="11.75" style="255" customWidth="1"/>
    <col min="1810" max="1811" width="9.125" style="255" customWidth="1"/>
    <col min="1812" max="1812" width="11" style="255" customWidth="1"/>
    <col min="1813" max="1816" width="9.125" style="255" customWidth="1"/>
    <col min="1817" max="1817" width="6.125" style="255" customWidth="1"/>
    <col min="1818" max="2048" width="9" style="255"/>
    <col min="2049" max="2049" width="3.75" style="255" customWidth="1"/>
    <col min="2050" max="2050" width="9.5" style="255" customWidth="1"/>
    <col min="2051" max="2051" width="11.125" style="255" customWidth="1"/>
    <col min="2052" max="2052" width="11.375" style="255" customWidth="1"/>
    <col min="2053" max="2064" width="6.875" style="255" customWidth="1"/>
    <col min="2065" max="2065" width="11.75" style="255" customWidth="1"/>
    <col min="2066" max="2067" width="9.125" style="255" customWidth="1"/>
    <col min="2068" max="2068" width="11" style="255" customWidth="1"/>
    <col min="2069" max="2072" width="9.125" style="255" customWidth="1"/>
    <col min="2073" max="2073" width="6.125" style="255" customWidth="1"/>
    <col min="2074" max="2304" width="9" style="255"/>
    <col min="2305" max="2305" width="3.75" style="255" customWidth="1"/>
    <col min="2306" max="2306" width="9.5" style="255" customWidth="1"/>
    <col min="2307" max="2307" width="11.125" style="255" customWidth="1"/>
    <col min="2308" max="2308" width="11.375" style="255" customWidth="1"/>
    <col min="2309" max="2320" width="6.875" style="255" customWidth="1"/>
    <col min="2321" max="2321" width="11.75" style="255" customWidth="1"/>
    <col min="2322" max="2323" width="9.125" style="255" customWidth="1"/>
    <col min="2324" max="2324" width="11" style="255" customWidth="1"/>
    <col min="2325" max="2328" width="9.125" style="255" customWidth="1"/>
    <col min="2329" max="2329" width="6.125" style="255" customWidth="1"/>
    <col min="2330" max="2560" width="9" style="255"/>
    <col min="2561" max="2561" width="3.75" style="255" customWidth="1"/>
    <col min="2562" max="2562" width="9.5" style="255" customWidth="1"/>
    <col min="2563" max="2563" width="11.125" style="255" customWidth="1"/>
    <col min="2564" max="2564" width="11.375" style="255" customWidth="1"/>
    <col min="2565" max="2576" width="6.875" style="255" customWidth="1"/>
    <col min="2577" max="2577" width="11.75" style="255" customWidth="1"/>
    <col min="2578" max="2579" width="9.125" style="255" customWidth="1"/>
    <col min="2580" max="2580" width="11" style="255" customWidth="1"/>
    <col min="2581" max="2584" width="9.125" style="255" customWidth="1"/>
    <col min="2585" max="2585" width="6.125" style="255" customWidth="1"/>
    <col min="2586" max="2816" width="9" style="255"/>
    <col min="2817" max="2817" width="3.75" style="255" customWidth="1"/>
    <col min="2818" max="2818" width="9.5" style="255" customWidth="1"/>
    <col min="2819" max="2819" width="11.125" style="255" customWidth="1"/>
    <col min="2820" max="2820" width="11.375" style="255" customWidth="1"/>
    <col min="2821" max="2832" width="6.875" style="255" customWidth="1"/>
    <col min="2833" max="2833" width="11.75" style="255" customWidth="1"/>
    <col min="2834" max="2835" width="9.125" style="255" customWidth="1"/>
    <col min="2836" max="2836" width="11" style="255" customWidth="1"/>
    <col min="2837" max="2840" width="9.125" style="255" customWidth="1"/>
    <col min="2841" max="2841" width="6.125" style="255" customWidth="1"/>
    <col min="2842" max="3072" width="9" style="255"/>
    <col min="3073" max="3073" width="3.75" style="255" customWidth="1"/>
    <col min="3074" max="3074" width="9.5" style="255" customWidth="1"/>
    <col min="3075" max="3075" width="11.125" style="255" customWidth="1"/>
    <col min="3076" max="3076" width="11.375" style="255" customWidth="1"/>
    <col min="3077" max="3088" width="6.875" style="255" customWidth="1"/>
    <col min="3089" max="3089" width="11.75" style="255" customWidth="1"/>
    <col min="3090" max="3091" width="9.125" style="255" customWidth="1"/>
    <col min="3092" max="3092" width="11" style="255" customWidth="1"/>
    <col min="3093" max="3096" width="9.125" style="255" customWidth="1"/>
    <col min="3097" max="3097" width="6.125" style="255" customWidth="1"/>
    <col min="3098" max="3328" width="9" style="255"/>
    <col min="3329" max="3329" width="3.75" style="255" customWidth="1"/>
    <col min="3330" max="3330" width="9.5" style="255" customWidth="1"/>
    <col min="3331" max="3331" width="11.125" style="255" customWidth="1"/>
    <col min="3332" max="3332" width="11.375" style="255" customWidth="1"/>
    <col min="3333" max="3344" width="6.875" style="255" customWidth="1"/>
    <col min="3345" max="3345" width="11.75" style="255" customWidth="1"/>
    <col min="3346" max="3347" width="9.125" style="255" customWidth="1"/>
    <col min="3348" max="3348" width="11" style="255" customWidth="1"/>
    <col min="3349" max="3352" width="9.125" style="255" customWidth="1"/>
    <col min="3353" max="3353" width="6.125" style="255" customWidth="1"/>
    <col min="3354" max="3584" width="9" style="255"/>
    <col min="3585" max="3585" width="3.75" style="255" customWidth="1"/>
    <col min="3586" max="3586" width="9.5" style="255" customWidth="1"/>
    <col min="3587" max="3587" width="11.125" style="255" customWidth="1"/>
    <col min="3588" max="3588" width="11.375" style="255" customWidth="1"/>
    <col min="3589" max="3600" width="6.875" style="255" customWidth="1"/>
    <col min="3601" max="3601" width="11.75" style="255" customWidth="1"/>
    <col min="3602" max="3603" width="9.125" style="255" customWidth="1"/>
    <col min="3604" max="3604" width="11" style="255" customWidth="1"/>
    <col min="3605" max="3608" width="9.125" style="255" customWidth="1"/>
    <col min="3609" max="3609" width="6.125" style="255" customWidth="1"/>
    <col min="3610" max="3840" width="9" style="255"/>
    <col min="3841" max="3841" width="3.75" style="255" customWidth="1"/>
    <col min="3842" max="3842" width="9.5" style="255" customWidth="1"/>
    <col min="3843" max="3843" width="11.125" style="255" customWidth="1"/>
    <col min="3844" max="3844" width="11.375" style="255" customWidth="1"/>
    <col min="3845" max="3856" width="6.875" style="255" customWidth="1"/>
    <col min="3857" max="3857" width="11.75" style="255" customWidth="1"/>
    <col min="3858" max="3859" width="9.125" style="255" customWidth="1"/>
    <col min="3860" max="3860" width="11" style="255" customWidth="1"/>
    <col min="3861" max="3864" width="9.125" style="255" customWidth="1"/>
    <col min="3865" max="3865" width="6.125" style="255" customWidth="1"/>
    <col min="3866" max="4096" width="9" style="255"/>
    <col min="4097" max="4097" width="3.75" style="255" customWidth="1"/>
    <col min="4098" max="4098" width="9.5" style="255" customWidth="1"/>
    <col min="4099" max="4099" width="11.125" style="255" customWidth="1"/>
    <col min="4100" max="4100" width="11.375" style="255" customWidth="1"/>
    <col min="4101" max="4112" width="6.875" style="255" customWidth="1"/>
    <col min="4113" max="4113" width="11.75" style="255" customWidth="1"/>
    <col min="4114" max="4115" width="9.125" style="255" customWidth="1"/>
    <col min="4116" max="4116" width="11" style="255" customWidth="1"/>
    <col min="4117" max="4120" width="9.125" style="255" customWidth="1"/>
    <col min="4121" max="4121" width="6.125" style="255" customWidth="1"/>
    <col min="4122" max="4352" width="9" style="255"/>
    <col min="4353" max="4353" width="3.75" style="255" customWidth="1"/>
    <col min="4354" max="4354" width="9.5" style="255" customWidth="1"/>
    <col min="4355" max="4355" width="11.125" style="255" customWidth="1"/>
    <col min="4356" max="4356" width="11.375" style="255" customWidth="1"/>
    <col min="4357" max="4368" width="6.875" style="255" customWidth="1"/>
    <col min="4369" max="4369" width="11.75" style="255" customWidth="1"/>
    <col min="4370" max="4371" width="9.125" style="255" customWidth="1"/>
    <col min="4372" max="4372" width="11" style="255" customWidth="1"/>
    <col min="4373" max="4376" width="9.125" style="255" customWidth="1"/>
    <col min="4377" max="4377" width="6.125" style="255" customWidth="1"/>
    <col min="4378" max="4608" width="9" style="255"/>
    <col min="4609" max="4609" width="3.75" style="255" customWidth="1"/>
    <col min="4610" max="4610" width="9.5" style="255" customWidth="1"/>
    <col min="4611" max="4611" width="11.125" style="255" customWidth="1"/>
    <col min="4612" max="4612" width="11.375" style="255" customWidth="1"/>
    <col min="4613" max="4624" width="6.875" style="255" customWidth="1"/>
    <col min="4625" max="4625" width="11.75" style="255" customWidth="1"/>
    <col min="4626" max="4627" width="9.125" style="255" customWidth="1"/>
    <col min="4628" max="4628" width="11" style="255" customWidth="1"/>
    <col min="4629" max="4632" width="9.125" style="255" customWidth="1"/>
    <col min="4633" max="4633" width="6.125" style="255" customWidth="1"/>
    <col min="4634" max="4864" width="9" style="255"/>
    <col min="4865" max="4865" width="3.75" style="255" customWidth="1"/>
    <col min="4866" max="4866" width="9.5" style="255" customWidth="1"/>
    <col min="4867" max="4867" width="11.125" style="255" customWidth="1"/>
    <col min="4868" max="4868" width="11.375" style="255" customWidth="1"/>
    <col min="4869" max="4880" width="6.875" style="255" customWidth="1"/>
    <col min="4881" max="4881" width="11.75" style="255" customWidth="1"/>
    <col min="4882" max="4883" width="9.125" style="255" customWidth="1"/>
    <col min="4884" max="4884" width="11" style="255" customWidth="1"/>
    <col min="4885" max="4888" width="9.125" style="255" customWidth="1"/>
    <col min="4889" max="4889" width="6.125" style="255" customWidth="1"/>
    <col min="4890" max="5120" width="9" style="255"/>
    <col min="5121" max="5121" width="3.75" style="255" customWidth="1"/>
    <col min="5122" max="5122" width="9.5" style="255" customWidth="1"/>
    <col min="5123" max="5123" width="11.125" style="255" customWidth="1"/>
    <col min="5124" max="5124" width="11.375" style="255" customWidth="1"/>
    <col min="5125" max="5136" width="6.875" style="255" customWidth="1"/>
    <col min="5137" max="5137" width="11.75" style="255" customWidth="1"/>
    <col min="5138" max="5139" width="9.125" style="255" customWidth="1"/>
    <col min="5140" max="5140" width="11" style="255" customWidth="1"/>
    <col min="5141" max="5144" width="9.125" style="255" customWidth="1"/>
    <col min="5145" max="5145" width="6.125" style="255" customWidth="1"/>
    <col min="5146" max="5376" width="9" style="255"/>
    <col min="5377" max="5377" width="3.75" style="255" customWidth="1"/>
    <col min="5378" max="5378" width="9.5" style="255" customWidth="1"/>
    <col min="5379" max="5379" width="11.125" style="255" customWidth="1"/>
    <col min="5380" max="5380" width="11.375" style="255" customWidth="1"/>
    <col min="5381" max="5392" width="6.875" style="255" customWidth="1"/>
    <col min="5393" max="5393" width="11.75" style="255" customWidth="1"/>
    <col min="5394" max="5395" width="9.125" style="255" customWidth="1"/>
    <col min="5396" max="5396" width="11" style="255" customWidth="1"/>
    <col min="5397" max="5400" width="9.125" style="255" customWidth="1"/>
    <col min="5401" max="5401" width="6.125" style="255" customWidth="1"/>
    <col min="5402" max="5632" width="9" style="255"/>
    <col min="5633" max="5633" width="3.75" style="255" customWidth="1"/>
    <col min="5634" max="5634" width="9.5" style="255" customWidth="1"/>
    <col min="5635" max="5635" width="11.125" style="255" customWidth="1"/>
    <col min="5636" max="5636" width="11.375" style="255" customWidth="1"/>
    <col min="5637" max="5648" width="6.875" style="255" customWidth="1"/>
    <col min="5649" max="5649" width="11.75" style="255" customWidth="1"/>
    <col min="5650" max="5651" width="9.125" style="255" customWidth="1"/>
    <col min="5652" max="5652" width="11" style="255" customWidth="1"/>
    <col min="5653" max="5656" width="9.125" style="255" customWidth="1"/>
    <col min="5657" max="5657" width="6.125" style="255" customWidth="1"/>
    <col min="5658" max="5888" width="9" style="255"/>
    <col min="5889" max="5889" width="3.75" style="255" customWidth="1"/>
    <col min="5890" max="5890" width="9.5" style="255" customWidth="1"/>
    <col min="5891" max="5891" width="11.125" style="255" customWidth="1"/>
    <col min="5892" max="5892" width="11.375" style="255" customWidth="1"/>
    <col min="5893" max="5904" width="6.875" style="255" customWidth="1"/>
    <col min="5905" max="5905" width="11.75" style="255" customWidth="1"/>
    <col min="5906" max="5907" width="9.125" style="255" customWidth="1"/>
    <col min="5908" max="5908" width="11" style="255" customWidth="1"/>
    <col min="5909" max="5912" width="9.125" style="255" customWidth="1"/>
    <col min="5913" max="5913" width="6.125" style="255" customWidth="1"/>
    <col min="5914" max="6144" width="9" style="255"/>
    <col min="6145" max="6145" width="3.75" style="255" customWidth="1"/>
    <col min="6146" max="6146" width="9.5" style="255" customWidth="1"/>
    <col min="6147" max="6147" width="11.125" style="255" customWidth="1"/>
    <col min="6148" max="6148" width="11.375" style="255" customWidth="1"/>
    <col min="6149" max="6160" width="6.875" style="255" customWidth="1"/>
    <col min="6161" max="6161" width="11.75" style="255" customWidth="1"/>
    <col min="6162" max="6163" width="9.125" style="255" customWidth="1"/>
    <col min="6164" max="6164" width="11" style="255" customWidth="1"/>
    <col min="6165" max="6168" width="9.125" style="255" customWidth="1"/>
    <col min="6169" max="6169" width="6.125" style="255" customWidth="1"/>
    <col min="6170" max="6400" width="9" style="255"/>
    <col min="6401" max="6401" width="3.75" style="255" customWidth="1"/>
    <col min="6402" max="6402" width="9.5" style="255" customWidth="1"/>
    <col min="6403" max="6403" width="11.125" style="255" customWidth="1"/>
    <col min="6404" max="6404" width="11.375" style="255" customWidth="1"/>
    <col min="6405" max="6416" width="6.875" style="255" customWidth="1"/>
    <col min="6417" max="6417" width="11.75" style="255" customWidth="1"/>
    <col min="6418" max="6419" width="9.125" style="255" customWidth="1"/>
    <col min="6420" max="6420" width="11" style="255" customWidth="1"/>
    <col min="6421" max="6424" width="9.125" style="255" customWidth="1"/>
    <col min="6425" max="6425" width="6.125" style="255" customWidth="1"/>
    <col min="6426" max="6656" width="9" style="255"/>
    <col min="6657" max="6657" width="3.75" style="255" customWidth="1"/>
    <col min="6658" max="6658" width="9.5" style="255" customWidth="1"/>
    <col min="6659" max="6659" width="11.125" style="255" customWidth="1"/>
    <col min="6660" max="6660" width="11.375" style="255" customWidth="1"/>
    <col min="6661" max="6672" width="6.875" style="255" customWidth="1"/>
    <col min="6673" max="6673" width="11.75" style="255" customWidth="1"/>
    <col min="6674" max="6675" width="9.125" style="255" customWidth="1"/>
    <col min="6676" max="6676" width="11" style="255" customWidth="1"/>
    <col min="6677" max="6680" width="9.125" style="255" customWidth="1"/>
    <col min="6681" max="6681" width="6.125" style="255" customWidth="1"/>
    <col min="6682" max="6912" width="9" style="255"/>
    <col min="6913" max="6913" width="3.75" style="255" customWidth="1"/>
    <col min="6914" max="6914" width="9.5" style="255" customWidth="1"/>
    <col min="6915" max="6915" width="11.125" style="255" customWidth="1"/>
    <col min="6916" max="6916" width="11.375" style="255" customWidth="1"/>
    <col min="6917" max="6928" width="6.875" style="255" customWidth="1"/>
    <col min="6929" max="6929" width="11.75" style="255" customWidth="1"/>
    <col min="6930" max="6931" width="9.125" style="255" customWidth="1"/>
    <col min="6932" max="6932" width="11" style="255" customWidth="1"/>
    <col min="6933" max="6936" width="9.125" style="255" customWidth="1"/>
    <col min="6937" max="6937" width="6.125" style="255" customWidth="1"/>
    <col min="6938" max="7168" width="9" style="255"/>
    <col min="7169" max="7169" width="3.75" style="255" customWidth="1"/>
    <col min="7170" max="7170" width="9.5" style="255" customWidth="1"/>
    <col min="7171" max="7171" width="11.125" style="255" customWidth="1"/>
    <col min="7172" max="7172" width="11.375" style="255" customWidth="1"/>
    <col min="7173" max="7184" width="6.875" style="255" customWidth="1"/>
    <col min="7185" max="7185" width="11.75" style="255" customWidth="1"/>
    <col min="7186" max="7187" width="9.125" style="255" customWidth="1"/>
    <col min="7188" max="7188" width="11" style="255" customWidth="1"/>
    <col min="7189" max="7192" width="9.125" style="255" customWidth="1"/>
    <col min="7193" max="7193" width="6.125" style="255" customWidth="1"/>
    <col min="7194" max="7424" width="9" style="255"/>
    <col min="7425" max="7425" width="3.75" style="255" customWidth="1"/>
    <col min="7426" max="7426" width="9.5" style="255" customWidth="1"/>
    <col min="7427" max="7427" width="11.125" style="255" customWidth="1"/>
    <col min="7428" max="7428" width="11.375" style="255" customWidth="1"/>
    <col min="7429" max="7440" width="6.875" style="255" customWidth="1"/>
    <col min="7441" max="7441" width="11.75" style="255" customWidth="1"/>
    <col min="7442" max="7443" width="9.125" style="255" customWidth="1"/>
    <col min="7444" max="7444" width="11" style="255" customWidth="1"/>
    <col min="7445" max="7448" width="9.125" style="255" customWidth="1"/>
    <col min="7449" max="7449" width="6.125" style="255" customWidth="1"/>
    <col min="7450" max="7680" width="9" style="255"/>
    <col min="7681" max="7681" width="3.75" style="255" customWidth="1"/>
    <col min="7682" max="7682" width="9.5" style="255" customWidth="1"/>
    <col min="7683" max="7683" width="11.125" style="255" customWidth="1"/>
    <col min="7684" max="7684" width="11.375" style="255" customWidth="1"/>
    <col min="7685" max="7696" width="6.875" style="255" customWidth="1"/>
    <col min="7697" max="7697" width="11.75" style="255" customWidth="1"/>
    <col min="7698" max="7699" width="9.125" style="255" customWidth="1"/>
    <col min="7700" max="7700" width="11" style="255" customWidth="1"/>
    <col min="7701" max="7704" width="9.125" style="255" customWidth="1"/>
    <col min="7705" max="7705" width="6.125" style="255" customWidth="1"/>
    <col min="7706" max="7936" width="9" style="255"/>
    <col min="7937" max="7937" width="3.75" style="255" customWidth="1"/>
    <col min="7938" max="7938" width="9.5" style="255" customWidth="1"/>
    <col min="7939" max="7939" width="11.125" style="255" customWidth="1"/>
    <col min="7940" max="7940" width="11.375" style="255" customWidth="1"/>
    <col min="7941" max="7952" width="6.875" style="255" customWidth="1"/>
    <col min="7953" max="7953" width="11.75" style="255" customWidth="1"/>
    <col min="7954" max="7955" width="9.125" style="255" customWidth="1"/>
    <col min="7956" max="7956" width="11" style="255" customWidth="1"/>
    <col min="7957" max="7960" width="9.125" style="255" customWidth="1"/>
    <col min="7961" max="7961" width="6.125" style="255" customWidth="1"/>
    <col min="7962" max="8192" width="9" style="255"/>
    <col min="8193" max="8193" width="3.75" style="255" customWidth="1"/>
    <col min="8194" max="8194" width="9.5" style="255" customWidth="1"/>
    <col min="8195" max="8195" width="11.125" style="255" customWidth="1"/>
    <col min="8196" max="8196" width="11.375" style="255" customWidth="1"/>
    <col min="8197" max="8208" width="6.875" style="255" customWidth="1"/>
    <col min="8209" max="8209" width="11.75" style="255" customWidth="1"/>
    <col min="8210" max="8211" width="9.125" style="255" customWidth="1"/>
    <col min="8212" max="8212" width="11" style="255" customWidth="1"/>
    <col min="8213" max="8216" width="9.125" style="255" customWidth="1"/>
    <col min="8217" max="8217" width="6.125" style="255" customWidth="1"/>
    <col min="8218" max="8448" width="9" style="255"/>
    <col min="8449" max="8449" width="3.75" style="255" customWidth="1"/>
    <col min="8450" max="8450" width="9.5" style="255" customWidth="1"/>
    <col min="8451" max="8451" width="11.125" style="255" customWidth="1"/>
    <col min="8452" max="8452" width="11.375" style="255" customWidth="1"/>
    <col min="8453" max="8464" width="6.875" style="255" customWidth="1"/>
    <col min="8465" max="8465" width="11.75" style="255" customWidth="1"/>
    <col min="8466" max="8467" width="9.125" style="255" customWidth="1"/>
    <col min="8468" max="8468" width="11" style="255" customWidth="1"/>
    <col min="8469" max="8472" width="9.125" style="255" customWidth="1"/>
    <col min="8473" max="8473" width="6.125" style="255" customWidth="1"/>
    <col min="8474" max="8704" width="9" style="255"/>
    <col min="8705" max="8705" width="3.75" style="255" customWidth="1"/>
    <col min="8706" max="8706" width="9.5" style="255" customWidth="1"/>
    <col min="8707" max="8707" width="11.125" style="255" customWidth="1"/>
    <col min="8708" max="8708" width="11.375" style="255" customWidth="1"/>
    <col min="8709" max="8720" width="6.875" style="255" customWidth="1"/>
    <col min="8721" max="8721" width="11.75" style="255" customWidth="1"/>
    <col min="8722" max="8723" width="9.125" style="255" customWidth="1"/>
    <col min="8724" max="8724" width="11" style="255" customWidth="1"/>
    <col min="8725" max="8728" width="9.125" style="255" customWidth="1"/>
    <col min="8729" max="8729" width="6.125" style="255" customWidth="1"/>
    <col min="8730" max="8960" width="9" style="255"/>
    <col min="8961" max="8961" width="3.75" style="255" customWidth="1"/>
    <col min="8962" max="8962" width="9.5" style="255" customWidth="1"/>
    <col min="8963" max="8963" width="11.125" style="255" customWidth="1"/>
    <col min="8964" max="8964" width="11.375" style="255" customWidth="1"/>
    <col min="8965" max="8976" width="6.875" style="255" customWidth="1"/>
    <col min="8977" max="8977" width="11.75" style="255" customWidth="1"/>
    <col min="8978" max="8979" width="9.125" style="255" customWidth="1"/>
    <col min="8980" max="8980" width="11" style="255" customWidth="1"/>
    <col min="8981" max="8984" width="9.125" style="255" customWidth="1"/>
    <col min="8985" max="8985" width="6.125" style="255" customWidth="1"/>
    <col min="8986" max="9216" width="9" style="255"/>
    <col min="9217" max="9217" width="3.75" style="255" customWidth="1"/>
    <col min="9218" max="9218" width="9.5" style="255" customWidth="1"/>
    <col min="9219" max="9219" width="11.125" style="255" customWidth="1"/>
    <col min="9220" max="9220" width="11.375" style="255" customWidth="1"/>
    <col min="9221" max="9232" width="6.875" style="255" customWidth="1"/>
    <col min="9233" max="9233" width="11.75" style="255" customWidth="1"/>
    <col min="9234" max="9235" width="9.125" style="255" customWidth="1"/>
    <col min="9236" max="9236" width="11" style="255" customWidth="1"/>
    <col min="9237" max="9240" width="9.125" style="255" customWidth="1"/>
    <col min="9241" max="9241" width="6.125" style="255" customWidth="1"/>
    <col min="9242" max="9472" width="9" style="255"/>
    <col min="9473" max="9473" width="3.75" style="255" customWidth="1"/>
    <col min="9474" max="9474" width="9.5" style="255" customWidth="1"/>
    <col min="9475" max="9475" width="11.125" style="255" customWidth="1"/>
    <col min="9476" max="9476" width="11.375" style="255" customWidth="1"/>
    <col min="9477" max="9488" width="6.875" style="255" customWidth="1"/>
    <col min="9489" max="9489" width="11.75" style="255" customWidth="1"/>
    <col min="9490" max="9491" width="9.125" style="255" customWidth="1"/>
    <col min="9492" max="9492" width="11" style="255" customWidth="1"/>
    <col min="9493" max="9496" width="9.125" style="255" customWidth="1"/>
    <col min="9497" max="9497" width="6.125" style="255" customWidth="1"/>
    <col min="9498" max="9728" width="9" style="255"/>
    <col min="9729" max="9729" width="3.75" style="255" customWidth="1"/>
    <col min="9730" max="9730" width="9.5" style="255" customWidth="1"/>
    <col min="9731" max="9731" width="11.125" style="255" customWidth="1"/>
    <col min="9732" max="9732" width="11.375" style="255" customWidth="1"/>
    <col min="9733" max="9744" width="6.875" style="255" customWidth="1"/>
    <col min="9745" max="9745" width="11.75" style="255" customWidth="1"/>
    <col min="9746" max="9747" width="9.125" style="255" customWidth="1"/>
    <col min="9748" max="9748" width="11" style="255" customWidth="1"/>
    <col min="9749" max="9752" width="9.125" style="255" customWidth="1"/>
    <col min="9753" max="9753" width="6.125" style="255" customWidth="1"/>
    <col min="9754" max="9984" width="9" style="255"/>
    <col min="9985" max="9985" width="3.75" style="255" customWidth="1"/>
    <col min="9986" max="9986" width="9.5" style="255" customWidth="1"/>
    <col min="9987" max="9987" width="11.125" style="255" customWidth="1"/>
    <col min="9988" max="9988" width="11.375" style="255" customWidth="1"/>
    <col min="9989" max="10000" width="6.875" style="255" customWidth="1"/>
    <col min="10001" max="10001" width="11.75" style="255" customWidth="1"/>
    <col min="10002" max="10003" width="9.125" style="255" customWidth="1"/>
    <col min="10004" max="10004" width="11" style="255" customWidth="1"/>
    <col min="10005" max="10008" width="9.125" style="255" customWidth="1"/>
    <col min="10009" max="10009" width="6.125" style="255" customWidth="1"/>
    <col min="10010" max="10240" width="9" style="255"/>
    <col min="10241" max="10241" width="3.75" style="255" customWidth="1"/>
    <col min="10242" max="10242" width="9.5" style="255" customWidth="1"/>
    <col min="10243" max="10243" width="11.125" style="255" customWidth="1"/>
    <col min="10244" max="10244" width="11.375" style="255" customWidth="1"/>
    <col min="10245" max="10256" width="6.875" style="255" customWidth="1"/>
    <col min="10257" max="10257" width="11.75" style="255" customWidth="1"/>
    <col min="10258" max="10259" width="9.125" style="255" customWidth="1"/>
    <col min="10260" max="10260" width="11" style="255" customWidth="1"/>
    <col min="10261" max="10264" width="9.125" style="255" customWidth="1"/>
    <col min="10265" max="10265" width="6.125" style="255" customWidth="1"/>
    <col min="10266" max="10496" width="9" style="255"/>
    <col min="10497" max="10497" width="3.75" style="255" customWidth="1"/>
    <col min="10498" max="10498" width="9.5" style="255" customWidth="1"/>
    <col min="10499" max="10499" width="11.125" style="255" customWidth="1"/>
    <col min="10500" max="10500" width="11.375" style="255" customWidth="1"/>
    <col min="10501" max="10512" width="6.875" style="255" customWidth="1"/>
    <col min="10513" max="10513" width="11.75" style="255" customWidth="1"/>
    <col min="10514" max="10515" width="9.125" style="255" customWidth="1"/>
    <col min="10516" max="10516" width="11" style="255" customWidth="1"/>
    <col min="10517" max="10520" width="9.125" style="255" customWidth="1"/>
    <col min="10521" max="10521" width="6.125" style="255" customWidth="1"/>
    <col min="10522" max="10752" width="9" style="255"/>
    <col min="10753" max="10753" width="3.75" style="255" customWidth="1"/>
    <col min="10754" max="10754" width="9.5" style="255" customWidth="1"/>
    <col min="10755" max="10755" width="11.125" style="255" customWidth="1"/>
    <col min="10756" max="10756" width="11.375" style="255" customWidth="1"/>
    <col min="10757" max="10768" width="6.875" style="255" customWidth="1"/>
    <col min="10769" max="10769" width="11.75" style="255" customWidth="1"/>
    <col min="10770" max="10771" width="9.125" style="255" customWidth="1"/>
    <col min="10772" max="10772" width="11" style="255" customWidth="1"/>
    <col min="10773" max="10776" width="9.125" style="255" customWidth="1"/>
    <col min="10777" max="10777" width="6.125" style="255" customWidth="1"/>
    <col min="10778" max="11008" width="9" style="255"/>
    <col min="11009" max="11009" width="3.75" style="255" customWidth="1"/>
    <col min="11010" max="11010" width="9.5" style="255" customWidth="1"/>
    <col min="11011" max="11011" width="11.125" style="255" customWidth="1"/>
    <col min="11012" max="11012" width="11.375" style="255" customWidth="1"/>
    <col min="11013" max="11024" width="6.875" style="255" customWidth="1"/>
    <col min="11025" max="11025" width="11.75" style="255" customWidth="1"/>
    <col min="11026" max="11027" width="9.125" style="255" customWidth="1"/>
    <col min="11028" max="11028" width="11" style="255" customWidth="1"/>
    <col min="11029" max="11032" width="9.125" style="255" customWidth="1"/>
    <col min="11033" max="11033" width="6.125" style="255" customWidth="1"/>
    <col min="11034" max="11264" width="9" style="255"/>
    <col min="11265" max="11265" width="3.75" style="255" customWidth="1"/>
    <col min="11266" max="11266" width="9.5" style="255" customWidth="1"/>
    <col min="11267" max="11267" width="11.125" style="255" customWidth="1"/>
    <col min="11268" max="11268" width="11.375" style="255" customWidth="1"/>
    <col min="11269" max="11280" width="6.875" style="255" customWidth="1"/>
    <col min="11281" max="11281" width="11.75" style="255" customWidth="1"/>
    <col min="11282" max="11283" width="9.125" style="255" customWidth="1"/>
    <col min="11284" max="11284" width="11" style="255" customWidth="1"/>
    <col min="11285" max="11288" width="9.125" style="255" customWidth="1"/>
    <col min="11289" max="11289" width="6.125" style="255" customWidth="1"/>
    <col min="11290" max="11520" width="9" style="255"/>
    <col min="11521" max="11521" width="3.75" style="255" customWidth="1"/>
    <col min="11522" max="11522" width="9.5" style="255" customWidth="1"/>
    <col min="11523" max="11523" width="11.125" style="255" customWidth="1"/>
    <col min="11524" max="11524" width="11.375" style="255" customWidth="1"/>
    <col min="11525" max="11536" width="6.875" style="255" customWidth="1"/>
    <col min="11537" max="11537" width="11.75" style="255" customWidth="1"/>
    <col min="11538" max="11539" width="9.125" style="255" customWidth="1"/>
    <col min="11540" max="11540" width="11" style="255" customWidth="1"/>
    <col min="11541" max="11544" width="9.125" style="255" customWidth="1"/>
    <col min="11545" max="11545" width="6.125" style="255" customWidth="1"/>
    <col min="11546" max="11776" width="9" style="255"/>
    <col min="11777" max="11777" width="3.75" style="255" customWidth="1"/>
    <col min="11778" max="11778" width="9.5" style="255" customWidth="1"/>
    <col min="11779" max="11779" width="11.125" style="255" customWidth="1"/>
    <col min="11780" max="11780" width="11.375" style="255" customWidth="1"/>
    <col min="11781" max="11792" width="6.875" style="255" customWidth="1"/>
    <col min="11793" max="11793" width="11.75" style="255" customWidth="1"/>
    <col min="11794" max="11795" width="9.125" style="255" customWidth="1"/>
    <col min="11796" max="11796" width="11" style="255" customWidth="1"/>
    <col min="11797" max="11800" width="9.125" style="255" customWidth="1"/>
    <col min="11801" max="11801" width="6.125" style="255" customWidth="1"/>
    <col min="11802" max="12032" width="9" style="255"/>
    <col min="12033" max="12033" width="3.75" style="255" customWidth="1"/>
    <col min="12034" max="12034" width="9.5" style="255" customWidth="1"/>
    <col min="12035" max="12035" width="11.125" style="255" customWidth="1"/>
    <col min="12036" max="12036" width="11.375" style="255" customWidth="1"/>
    <col min="12037" max="12048" width="6.875" style="255" customWidth="1"/>
    <col min="12049" max="12049" width="11.75" style="255" customWidth="1"/>
    <col min="12050" max="12051" width="9.125" style="255" customWidth="1"/>
    <col min="12052" max="12052" width="11" style="255" customWidth="1"/>
    <col min="12053" max="12056" width="9.125" style="255" customWidth="1"/>
    <col min="12057" max="12057" width="6.125" style="255" customWidth="1"/>
    <col min="12058" max="12288" width="9" style="255"/>
    <col min="12289" max="12289" width="3.75" style="255" customWidth="1"/>
    <col min="12290" max="12290" width="9.5" style="255" customWidth="1"/>
    <col min="12291" max="12291" width="11.125" style="255" customWidth="1"/>
    <col min="12292" max="12292" width="11.375" style="255" customWidth="1"/>
    <col min="12293" max="12304" width="6.875" style="255" customWidth="1"/>
    <col min="12305" max="12305" width="11.75" style="255" customWidth="1"/>
    <col min="12306" max="12307" width="9.125" style="255" customWidth="1"/>
    <col min="12308" max="12308" width="11" style="255" customWidth="1"/>
    <col min="12309" max="12312" width="9.125" style="255" customWidth="1"/>
    <col min="12313" max="12313" width="6.125" style="255" customWidth="1"/>
    <col min="12314" max="12544" width="9" style="255"/>
    <col min="12545" max="12545" width="3.75" style="255" customWidth="1"/>
    <col min="12546" max="12546" width="9.5" style="255" customWidth="1"/>
    <col min="12547" max="12547" width="11.125" style="255" customWidth="1"/>
    <col min="12548" max="12548" width="11.375" style="255" customWidth="1"/>
    <col min="12549" max="12560" width="6.875" style="255" customWidth="1"/>
    <col min="12561" max="12561" width="11.75" style="255" customWidth="1"/>
    <col min="12562" max="12563" width="9.125" style="255" customWidth="1"/>
    <col min="12564" max="12564" width="11" style="255" customWidth="1"/>
    <col min="12565" max="12568" width="9.125" style="255" customWidth="1"/>
    <col min="12569" max="12569" width="6.125" style="255" customWidth="1"/>
    <col min="12570" max="12800" width="9" style="255"/>
    <col min="12801" max="12801" width="3.75" style="255" customWidth="1"/>
    <col min="12802" max="12802" width="9.5" style="255" customWidth="1"/>
    <col min="12803" max="12803" width="11.125" style="255" customWidth="1"/>
    <col min="12804" max="12804" width="11.375" style="255" customWidth="1"/>
    <col min="12805" max="12816" width="6.875" style="255" customWidth="1"/>
    <col min="12817" max="12817" width="11.75" style="255" customWidth="1"/>
    <col min="12818" max="12819" width="9.125" style="255" customWidth="1"/>
    <col min="12820" max="12820" width="11" style="255" customWidth="1"/>
    <col min="12821" max="12824" width="9.125" style="255" customWidth="1"/>
    <col min="12825" max="12825" width="6.125" style="255" customWidth="1"/>
    <col min="12826" max="13056" width="9" style="255"/>
    <col min="13057" max="13057" width="3.75" style="255" customWidth="1"/>
    <col min="13058" max="13058" width="9.5" style="255" customWidth="1"/>
    <col min="13059" max="13059" width="11.125" style="255" customWidth="1"/>
    <col min="13060" max="13060" width="11.375" style="255" customWidth="1"/>
    <col min="13061" max="13072" width="6.875" style="255" customWidth="1"/>
    <col min="13073" max="13073" width="11.75" style="255" customWidth="1"/>
    <col min="13074" max="13075" width="9.125" style="255" customWidth="1"/>
    <col min="13076" max="13076" width="11" style="255" customWidth="1"/>
    <col min="13077" max="13080" width="9.125" style="255" customWidth="1"/>
    <col min="13081" max="13081" width="6.125" style="255" customWidth="1"/>
    <col min="13082" max="13312" width="9" style="255"/>
    <col min="13313" max="13313" width="3.75" style="255" customWidth="1"/>
    <col min="13314" max="13314" width="9.5" style="255" customWidth="1"/>
    <col min="13315" max="13315" width="11.125" style="255" customWidth="1"/>
    <col min="13316" max="13316" width="11.375" style="255" customWidth="1"/>
    <col min="13317" max="13328" width="6.875" style="255" customWidth="1"/>
    <col min="13329" max="13329" width="11.75" style="255" customWidth="1"/>
    <col min="13330" max="13331" width="9.125" style="255" customWidth="1"/>
    <col min="13332" max="13332" width="11" style="255" customWidth="1"/>
    <col min="13333" max="13336" width="9.125" style="255" customWidth="1"/>
    <col min="13337" max="13337" width="6.125" style="255" customWidth="1"/>
    <col min="13338" max="13568" width="9" style="255"/>
    <col min="13569" max="13569" width="3.75" style="255" customWidth="1"/>
    <col min="13570" max="13570" width="9.5" style="255" customWidth="1"/>
    <col min="13571" max="13571" width="11.125" style="255" customWidth="1"/>
    <col min="13572" max="13572" width="11.375" style="255" customWidth="1"/>
    <col min="13573" max="13584" width="6.875" style="255" customWidth="1"/>
    <col min="13585" max="13585" width="11.75" style="255" customWidth="1"/>
    <col min="13586" max="13587" width="9.125" style="255" customWidth="1"/>
    <col min="13588" max="13588" width="11" style="255" customWidth="1"/>
    <col min="13589" max="13592" width="9.125" style="255" customWidth="1"/>
    <col min="13593" max="13593" width="6.125" style="255" customWidth="1"/>
    <col min="13594" max="13824" width="9" style="255"/>
    <col min="13825" max="13825" width="3.75" style="255" customWidth="1"/>
    <col min="13826" max="13826" width="9.5" style="255" customWidth="1"/>
    <col min="13827" max="13827" width="11.125" style="255" customWidth="1"/>
    <col min="13828" max="13828" width="11.375" style="255" customWidth="1"/>
    <col min="13829" max="13840" width="6.875" style="255" customWidth="1"/>
    <col min="13841" max="13841" width="11.75" style="255" customWidth="1"/>
    <col min="13842" max="13843" width="9.125" style="255" customWidth="1"/>
    <col min="13844" max="13844" width="11" style="255" customWidth="1"/>
    <col min="13845" max="13848" width="9.125" style="255" customWidth="1"/>
    <col min="13849" max="13849" width="6.125" style="255" customWidth="1"/>
    <col min="13850" max="14080" width="9" style="255"/>
    <col min="14081" max="14081" width="3.75" style="255" customWidth="1"/>
    <col min="14082" max="14082" width="9.5" style="255" customWidth="1"/>
    <col min="14083" max="14083" width="11.125" style="255" customWidth="1"/>
    <col min="14084" max="14084" width="11.375" style="255" customWidth="1"/>
    <col min="14085" max="14096" width="6.875" style="255" customWidth="1"/>
    <col min="14097" max="14097" width="11.75" style="255" customWidth="1"/>
    <col min="14098" max="14099" width="9.125" style="255" customWidth="1"/>
    <col min="14100" max="14100" width="11" style="255" customWidth="1"/>
    <col min="14101" max="14104" width="9.125" style="255" customWidth="1"/>
    <col min="14105" max="14105" width="6.125" style="255" customWidth="1"/>
    <col min="14106" max="14336" width="9" style="255"/>
    <col min="14337" max="14337" width="3.75" style="255" customWidth="1"/>
    <col min="14338" max="14338" width="9.5" style="255" customWidth="1"/>
    <col min="14339" max="14339" width="11.125" style="255" customWidth="1"/>
    <col min="14340" max="14340" width="11.375" style="255" customWidth="1"/>
    <col min="14341" max="14352" width="6.875" style="255" customWidth="1"/>
    <col min="14353" max="14353" width="11.75" style="255" customWidth="1"/>
    <col min="14354" max="14355" width="9.125" style="255" customWidth="1"/>
    <col min="14356" max="14356" width="11" style="255" customWidth="1"/>
    <col min="14357" max="14360" width="9.125" style="255" customWidth="1"/>
    <col min="14361" max="14361" width="6.125" style="255" customWidth="1"/>
    <col min="14362" max="14592" width="9" style="255"/>
    <col min="14593" max="14593" width="3.75" style="255" customWidth="1"/>
    <col min="14594" max="14594" width="9.5" style="255" customWidth="1"/>
    <col min="14595" max="14595" width="11.125" style="255" customWidth="1"/>
    <col min="14596" max="14596" width="11.375" style="255" customWidth="1"/>
    <col min="14597" max="14608" width="6.875" style="255" customWidth="1"/>
    <col min="14609" max="14609" width="11.75" style="255" customWidth="1"/>
    <col min="14610" max="14611" width="9.125" style="255" customWidth="1"/>
    <col min="14612" max="14612" width="11" style="255" customWidth="1"/>
    <col min="14613" max="14616" width="9.125" style="255" customWidth="1"/>
    <col min="14617" max="14617" width="6.125" style="255" customWidth="1"/>
    <col min="14618" max="14848" width="9" style="255"/>
    <col min="14849" max="14849" width="3.75" style="255" customWidth="1"/>
    <col min="14850" max="14850" width="9.5" style="255" customWidth="1"/>
    <col min="14851" max="14851" width="11.125" style="255" customWidth="1"/>
    <col min="14852" max="14852" width="11.375" style="255" customWidth="1"/>
    <col min="14853" max="14864" width="6.875" style="255" customWidth="1"/>
    <col min="14865" max="14865" width="11.75" style="255" customWidth="1"/>
    <col min="14866" max="14867" width="9.125" style="255" customWidth="1"/>
    <col min="14868" max="14868" width="11" style="255" customWidth="1"/>
    <col min="14869" max="14872" width="9.125" style="255" customWidth="1"/>
    <col min="14873" max="14873" width="6.125" style="255" customWidth="1"/>
    <col min="14874" max="15104" width="9" style="255"/>
    <col min="15105" max="15105" width="3.75" style="255" customWidth="1"/>
    <col min="15106" max="15106" width="9.5" style="255" customWidth="1"/>
    <col min="15107" max="15107" width="11.125" style="255" customWidth="1"/>
    <col min="15108" max="15108" width="11.375" style="255" customWidth="1"/>
    <col min="15109" max="15120" width="6.875" style="255" customWidth="1"/>
    <col min="15121" max="15121" width="11.75" style="255" customWidth="1"/>
    <col min="15122" max="15123" width="9.125" style="255" customWidth="1"/>
    <col min="15124" max="15124" width="11" style="255" customWidth="1"/>
    <col min="15125" max="15128" width="9.125" style="255" customWidth="1"/>
    <col min="15129" max="15129" width="6.125" style="255" customWidth="1"/>
    <col min="15130" max="15360" width="9" style="255"/>
    <col min="15361" max="15361" width="3.75" style="255" customWidth="1"/>
    <col min="15362" max="15362" width="9.5" style="255" customWidth="1"/>
    <col min="15363" max="15363" width="11.125" style="255" customWidth="1"/>
    <col min="15364" max="15364" width="11.375" style="255" customWidth="1"/>
    <col min="15365" max="15376" width="6.875" style="255" customWidth="1"/>
    <col min="15377" max="15377" width="11.75" style="255" customWidth="1"/>
    <col min="15378" max="15379" width="9.125" style="255" customWidth="1"/>
    <col min="15380" max="15380" width="11" style="255" customWidth="1"/>
    <col min="15381" max="15384" width="9.125" style="255" customWidth="1"/>
    <col min="15385" max="15385" width="6.125" style="255" customWidth="1"/>
    <col min="15386" max="15616" width="9" style="255"/>
    <col min="15617" max="15617" width="3.75" style="255" customWidth="1"/>
    <col min="15618" max="15618" width="9.5" style="255" customWidth="1"/>
    <col min="15619" max="15619" width="11.125" style="255" customWidth="1"/>
    <col min="15620" max="15620" width="11.375" style="255" customWidth="1"/>
    <col min="15621" max="15632" width="6.875" style="255" customWidth="1"/>
    <col min="15633" max="15633" width="11.75" style="255" customWidth="1"/>
    <col min="15634" max="15635" width="9.125" style="255" customWidth="1"/>
    <col min="15636" max="15636" width="11" style="255" customWidth="1"/>
    <col min="15637" max="15640" width="9.125" style="255" customWidth="1"/>
    <col min="15641" max="15641" width="6.125" style="255" customWidth="1"/>
    <col min="15642" max="15872" width="9" style="255"/>
    <col min="15873" max="15873" width="3.75" style="255" customWidth="1"/>
    <col min="15874" max="15874" width="9.5" style="255" customWidth="1"/>
    <col min="15875" max="15875" width="11.125" style="255" customWidth="1"/>
    <col min="15876" max="15876" width="11.375" style="255" customWidth="1"/>
    <col min="15877" max="15888" width="6.875" style="255" customWidth="1"/>
    <col min="15889" max="15889" width="11.75" style="255" customWidth="1"/>
    <col min="15890" max="15891" width="9.125" style="255" customWidth="1"/>
    <col min="15892" max="15892" width="11" style="255" customWidth="1"/>
    <col min="15893" max="15896" width="9.125" style="255" customWidth="1"/>
    <col min="15897" max="15897" width="6.125" style="255" customWidth="1"/>
    <col min="15898" max="16128" width="9" style="255"/>
    <col min="16129" max="16129" width="3.75" style="255" customWidth="1"/>
    <col min="16130" max="16130" width="9.5" style="255" customWidth="1"/>
    <col min="16131" max="16131" width="11.125" style="255" customWidth="1"/>
    <col min="16132" max="16132" width="11.375" style="255" customWidth="1"/>
    <col min="16133" max="16144" width="6.875" style="255" customWidth="1"/>
    <col min="16145" max="16145" width="11.75" style="255" customWidth="1"/>
    <col min="16146" max="16147" width="9.125" style="255" customWidth="1"/>
    <col min="16148" max="16148" width="11" style="255" customWidth="1"/>
    <col min="16149" max="16152" width="9.125" style="255" customWidth="1"/>
    <col min="16153" max="16153" width="6.125" style="255" customWidth="1"/>
    <col min="16154" max="16384" width="9" style="255"/>
  </cols>
  <sheetData>
    <row r="2" spans="1:25" ht="13.15" customHeight="1">
      <c r="D2" s="364" t="s">
        <v>363</v>
      </c>
      <c r="E2" s="365"/>
      <c r="F2" s="365"/>
      <c r="G2" s="365"/>
      <c r="H2" s="365"/>
      <c r="I2" s="365"/>
      <c r="J2" s="365"/>
      <c r="K2" s="366"/>
      <c r="L2" s="257"/>
      <c r="M2" s="370" t="s">
        <v>364</v>
      </c>
      <c r="N2" s="371"/>
      <c r="O2" s="371"/>
      <c r="P2" s="371"/>
      <c r="Q2" s="371"/>
      <c r="R2" s="372"/>
    </row>
    <row r="3" spans="1:25" ht="13.15" customHeight="1">
      <c r="D3" s="367"/>
      <c r="E3" s="368"/>
      <c r="F3" s="368"/>
      <c r="G3" s="368"/>
      <c r="H3" s="368"/>
      <c r="I3" s="368"/>
      <c r="J3" s="368"/>
      <c r="K3" s="369"/>
      <c r="L3" s="257"/>
      <c r="M3" s="373"/>
      <c r="N3" s="374"/>
      <c r="O3" s="374"/>
      <c r="P3" s="374"/>
      <c r="Q3" s="374"/>
      <c r="R3" s="375"/>
    </row>
    <row r="4" spans="1:25">
      <c r="M4" s="258" t="s">
        <v>365</v>
      </c>
    </row>
    <row r="5" spans="1:25">
      <c r="C5" s="255" t="s">
        <v>366</v>
      </c>
      <c r="F5" s="256" t="s">
        <v>367</v>
      </c>
    </row>
    <row r="6" spans="1:25">
      <c r="C6" s="256"/>
      <c r="D6" s="256"/>
      <c r="E6" s="256" t="s">
        <v>368</v>
      </c>
      <c r="F6" s="256" t="s">
        <v>369</v>
      </c>
      <c r="G6" s="256" t="s">
        <v>370</v>
      </c>
      <c r="H6" s="256" t="s">
        <v>371</v>
      </c>
      <c r="I6" s="256" t="s">
        <v>372</v>
      </c>
      <c r="J6" s="256" t="s">
        <v>373</v>
      </c>
      <c r="K6" s="256" t="s">
        <v>374</v>
      </c>
      <c r="L6" s="256" t="s">
        <v>375</v>
      </c>
      <c r="M6" s="256" t="s">
        <v>376</v>
      </c>
      <c r="N6" s="256" t="s">
        <v>377</v>
      </c>
      <c r="P6" s="256"/>
      <c r="Q6" s="256"/>
      <c r="Y6" s="256" t="s">
        <v>378</v>
      </c>
    </row>
    <row r="7" spans="1:25" s="259" customFormat="1" ht="27">
      <c r="B7" s="260" t="s">
        <v>379</v>
      </c>
      <c r="C7" s="260" t="s">
        <v>380</v>
      </c>
      <c r="D7" s="260" t="s">
        <v>381</v>
      </c>
      <c r="E7" s="260" t="s">
        <v>382</v>
      </c>
      <c r="F7" s="260" t="s">
        <v>383</v>
      </c>
      <c r="G7" s="260" t="s">
        <v>384</v>
      </c>
      <c r="H7" s="260" t="s">
        <v>385</v>
      </c>
      <c r="I7" s="260" t="s">
        <v>386</v>
      </c>
      <c r="J7" s="260" t="s">
        <v>387</v>
      </c>
      <c r="K7" s="260" t="s">
        <v>388</v>
      </c>
      <c r="L7" s="260" t="s">
        <v>389</v>
      </c>
      <c r="M7" s="260" t="s">
        <v>388</v>
      </c>
      <c r="N7" s="260" t="s">
        <v>386</v>
      </c>
      <c r="O7" s="261" t="s">
        <v>390</v>
      </c>
      <c r="P7" s="261" t="s">
        <v>391</v>
      </c>
      <c r="Q7" s="262" t="s">
        <v>392</v>
      </c>
      <c r="R7" s="263" t="s">
        <v>393</v>
      </c>
      <c r="S7" s="263" t="s">
        <v>394</v>
      </c>
      <c r="T7" s="263" t="s">
        <v>395</v>
      </c>
      <c r="U7" s="376" t="s">
        <v>396</v>
      </c>
      <c r="V7" s="376"/>
      <c r="W7" s="376" t="s">
        <v>397</v>
      </c>
      <c r="X7" s="376"/>
      <c r="Y7" s="260" t="s">
        <v>398</v>
      </c>
    </row>
    <row r="8" spans="1:25">
      <c r="B8" s="264">
        <v>0</v>
      </c>
      <c r="C8" s="265" t="s">
        <v>399</v>
      </c>
      <c r="D8" s="265" t="s">
        <v>399</v>
      </c>
      <c r="E8" s="264" t="s">
        <v>399</v>
      </c>
      <c r="F8" s="264" t="s">
        <v>399</v>
      </c>
      <c r="G8" s="264" t="s">
        <v>399</v>
      </c>
      <c r="H8" s="264" t="s">
        <v>399</v>
      </c>
      <c r="I8" s="264" t="s">
        <v>399</v>
      </c>
      <c r="J8" s="264" t="s">
        <v>399</v>
      </c>
      <c r="K8" s="264" t="s">
        <v>399</v>
      </c>
      <c r="L8" s="264" t="s">
        <v>399</v>
      </c>
      <c r="M8" s="264" t="s">
        <v>399</v>
      </c>
      <c r="N8" s="264" t="s">
        <v>399</v>
      </c>
    </row>
    <row r="9" spans="1:25">
      <c r="A9" s="255">
        <v>1</v>
      </c>
      <c r="B9" s="266">
        <v>712296</v>
      </c>
      <c r="C9" s="267">
        <v>39434</v>
      </c>
      <c r="D9" s="267">
        <v>39437</v>
      </c>
      <c r="E9" s="268" t="s">
        <v>400</v>
      </c>
      <c r="F9" s="268">
        <v>35</v>
      </c>
      <c r="G9" s="269">
        <v>6.69</v>
      </c>
      <c r="H9" s="270">
        <v>59.82</v>
      </c>
      <c r="I9" s="268">
        <v>0.02</v>
      </c>
      <c r="J9" s="268">
        <v>14</v>
      </c>
      <c r="K9" s="268" t="s">
        <v>401</v>
      </c>
      <c r="L9" s="268">
        <v>1</v>
      </c>
      <c r="M9" s="268">
        <v>0.1</v>
      </c>
      <c r="N9" s="268">
        <v>0.05</v>
      </c>
      <c r="O9" s="271">
        <f t="shared" ref="O9:O72" si="0">ROUNDDOWN((3060*H9/100),0)</f>
        <v>1830</v>
      </c>
    </row>
    <row r="10" spans="1:25">
      <c r="A10" s="255">
        <f>(A9+1)</f>
        <v>2</v>
      </c>
      <c r="B10" s="266">
        <v>712297</v>
      </c>
      <c r="C10" s="267">
        <v>39437</v>
      </c>
      <c r="D10" s="267">
        <v>39442</v>
      </c>
      <c r="E10" s="268" t="s">
        <v>400</v>
      </c>
      <c r="F10" s="268">
        <v>45</v>
      </c>
      <c r="G10" s="269">
        <v>7.6</v>
      </c>
      <c r="H10" s="270">
        <v>60.43</v>
      </c>
      <c r="I10" s="268">
        <v>0.02</v>
      </c>
      <c r="J10" s="268">
        <v>14</v>
      </c>
      <c r="K10" s="268" t="s">
        <v>401</v>
      </c>
      <c r="L10" s="268">
        <v>1</v>
      </c>
      <c r="M10" s="268">
        <v>0.1</v>
      </c>
      <c r="N10" s="268">
        <v>0.05</v>
      </c>
      <c r="O10" s="271">
        <f t="shared" si="0"/>
        <v>1849</v>
      </c>
    </row>
    <row r="11" spans="1:25">
      <c r="A11" s="255">
        <f t="shared" ref="A11:A74" si="1">(A10+1)</f>
        <v>3</v>
      </c>
      <c r="B11" s="266">
        <v>712298</v>
      </c>
      <c r="C11" s="267">
        <v>39443</v>
      </c>
      <c r="D11" s="267">
        <v>39462</v>
      </c>
      <c r="E11" s="268" t="s">
        <v>400</v>
      </c>
      <c r="F11" s="268">
        <v>40</v>
      </c>
      <c r="G11" s="269">
        <v>6.94</v>
      </c>
      <c r="H11" s="270">
        <v>57.72</v>
      </c>
      <c r="I11" s="268">
        <v>0.03</v>
      </c>
      <c r="J11" s="268">
        <v>14</v>
      </c>
      <c r="K11" s="268" t="s">
        <v>401</v>
      </c>
      <c r="L11" s="268">
        <v>1</v>
      </c>
      <c r="M11" s="268">
        <v>0.1</v>
      </c>
      <c r="N11" s="268">
        <v>0.05</v>
      </c>
      <c r="O11" s="271">
        <f t="shared" si="0"/>
        <v>1766</v>
      </c>
    </row>
    <row r="12" spans="1:25">
      <c r="A12" s="255">
        <f t="shared" si="1"/>
        <v>4</v>
      </c>
      <c r="B12" s="266">
        <v>801299</v>
      </c>
      <c r="C12" s="267">
        <v>39478</v>
      </c>
      <c r="D12" s="267">
        <v>39478</v>
      </c>
      <c r="E12" s="268" t="s">
        <v>400</v>
      </c>
      <c r="F12" s="268">
        <v>40</v>
      </c>
      <c r="G12" s="269">
        <v>6.7</v>
      </c>
      <c r="H12" s="270">
        <v>59.29</v>
      </c>
      <c r="I12" s="268">
        <v>0.03</v>
      </c>
      <c r="J12" s="268">
        <v>14</v>
      </c>
      <c r="K12" s="268" t="s">
        <v>401</v>
      </c>
      <c r="L12" s="268">
        <v>1</v>
      </c>
      <c r="M12" s="268">
        <v>0.1</v>
      </c>
      <c r="N12" s="268">
        <v>0.05</v>
      </c>
      <c r="O12" s="271">
        <f t="shared" si="0"/>
        <v>1814</v>
      </c>
    </row>
    <row r="13" spans="1:25">
      <c r="A13" s="255">
        <f t="shared" si="1"/>
        <v>5</v>
      </c>
      <c r="B13" s="266">
        <v>802300</v>
      </c>
      <c r="C13" s="267">
        <v>39487</v>
      </c>
      <c r="D13" s="267">
        <v>39491</v>
      </c>
      <c r="E13" s="268" t="s">
        <v>400</v>
      </c>
      <c r="F13" s="268">
        <v>35</v>
      </c>
      <c r="G13" s="269">
        <v>6.52</v>
      </c>
      <c r="H13" s="270">
        <v>59.41</v>
      </c>
      <c r="I13" s="268">
        <v>0.03</v>
      </c>
      <c r="J13" s="268">
        <v>10</v>
      </c>
      <c r="K13" s="268" t="s">
        <v>401</v>
      </c>
      <c r="L13" s="268">
        <v>1</v>
      </c>
      <c r="M13" s="268">
        <v>0.1</v>
      </c>
      <c r="N13" s="268">
        <v>0.06</v>
      </c>
      <c r="O13" s="271">
        <f t="shared" si="0"/>
        <v>1817</v>
      </c>
    </row>
    <row r="14" spans="1:25">
      <c r="A14" s="255">
        <f t="shared" si="1"/>
        <v>6</v>
      </c>
      <c r="B14" s="266">
        <v>802301</v>
      </c>
      <c r="C14" s="267">
        <v>39498</v>
      </c>
      <c r="D14" s="267">
        <v>39499</v>
      </c>
      <c r="E14" s="268" t="s">
        <v>400</v>
      </c>
      <c r="F14" s="268">
        <v>30</v>
      </c>
      <c r="G14" s="269">
        <v>7.06</v>
      </c>
      <c r="H14" s="270">
        <v>59.23</v>
      </c>
      <c r="I14" s="268">
        <v>0.04</v>
      </c>
      <c r="J14" s="268">
        <v>16</v>
      </c>
      <c r="K14" s="268" t="s">
        <v>401</v>
      </c>
      <c r="L14" s="268">
        <v>1</v>
      </c>
      <c r="M14" s="268">
        <v>0.1</v>
      </c>
      <c r="N14" s="269">
        <v>0.1</v>
      </c>
      <c r="O14" s="271">
        <f t="shared" si="0"/>
        <v>1812</v>
      </c>
    </row>
    <row r="15" spans="1:25">
      <c r="A15" s="255">
        <f t="shared" si="1"/>
        <v>7</v>
      </c>
      <c r="B15" s="266">
        <v>803302</v>
      </c>
      <c r="C15" s="267">
        <v>39512</v>
      </c>
      <c r="D15" s="267">
        <v>39513</v>
      </c>
      <c r="E15" s="268" t="s">
        <v>400</v>
      </c>
      <c r="F15" s="268">
        <v>25</v>
      </c>
      <c r="G15" s="269">
        <v>7.2</v>
      </c>
      <c r="H15" s="270">
        <v>58.6</v>
      </c>
      <c r="I15" s="268">
        <v>0.04</v>
      </c>
      <c r="J15" s="268">
        <v>14</v>
      </c>
      <c r="K15" s="268" t="s">
        <v>401</v>
      </c>
      <c r="L15" s="268">
        <v>1</v>
      </c>
      <c r="M15" s="268">
        <v>0.1</v>
      </c>
      <c r="N15" s="268">
        <v>0.08</v>
      </c>
      <c r="O15" s="271">
        <f t="shared" si="0"/>
        <v>1793</v>
      </c>
    </row>
    <row r="16" spans="1:25">
      <c r="A16" s="255">
        <f t="shared" si="1"/>
        <v>8</v>
      </c>
      <c r="B16" s="266">
        <v>803303</v>
      </c>
      <c r="C16" s="267">
        <v>39518</v>
      </c>
      <c r="D16" s="267">
        <v>39518</v>
      </c>
      <c r="E16" s="268" t="s">
        <v>400</v>
      </c>
      <c r="F16" s="268">
        <v>30</v>
      </c>
      <c r="G16" s="269">
        <v>5.16</v>
      </c>
      <c r="H16" s="270">
        <v>59.3</v>
      </c>
      <c r="I16" s="268">
        <v>0.04</v>
      </c>
      <c r="J16" s="268">
        <v>12</v>
      </c>
      <c r="K16" s="268" t="s">
        <v>401</v>
      </c>
      <c r="L16" s="268">
        <v>2</v>
      </c>
      <c r="M16" s="268">
        <v>0.1</v>
      </c>
      <c r="N16" s="268">
        <v>0.06</v>
      </c>
      <c r="O16" s="271">
        <f t="shared" si="0"/>
        <v>1814</v>
      </c>
    </row>
    <row r="17" spans="1:25">
      <c r="A17" s="255">
        <f t="shared" si="1"/>
        <v>9</v>
      </c>
      <c r="B17" s="266">
        <v>803304</v>
      </c>
      <c r="C17" s="267">
        <v>39528</v>
      </c>
      <c r="D17" s="267">
        <v>39528</v>
      </c>
      <c r="E17" s="268" t="s">
        <v>400</v>
      </c>
      <c r="F17" s="268">
        <v>35</v>
      </c>
      <c r="G17" s="269">
        <v>6.85</v>
      </c>
      <c r="H17" s="270">
        <v>59.07</v>
      </c>
      <c r="I17" s="268">
        <v>0.02</v>
      </c>
      <c r="J17" s="268">
        <v>10</v>
      </c>
      <c r="K17" s="268" t="s">
        <v>401</v>
      </c>
      <c r="L17" s="268">
        <v>1</v>
      </c>
      <c r="M17" s="268">
        <v>0.1</v>
      </c>
      <c r="N17" s="268">
        <v>0.05</v>
      </c>
      <c r="O17" s="271">
        <f t="shared" si="0"/>
        <v>1807</v>
      </c>
    </row>
    <row r="18" spans="1:25">
      <c r="A18" s="255">
        <f t="shared" si="1"/>
        <v>10</v>
      </c>
      <c r="B18" s="266">
        <v>803305</v>
      </c>
      <c r="C18" s="267">
        <v>39535</v>
      </c>
      <c r="D18" s="267">
        <v>39538</v>
      </c>
      <c r="E18" s="268" t="s">
        <v>400</v>
      </c>
      <c r="F18" s="268">
        <v>30</v>
      </c>
      <c r="G18" s="269">
        <v>7.02</v>
      </c>
      <c r="H18" s="270">
        <v>60.46</v>
      </c>
      <c r="I18" s="268">
        <v>0.04</v>
      </c>
      <c r="J18" s="268">
        <v>10</v>
      </c>
      <c r="K18" s="268" t="s">
        <v>401</v>
      </c>
      <c r="L18" s="268">
        <v>1</v>
      </c>
      <c r="M18" s="268">
        <v>0.1</v>
      </c>
      <c r="N18" s="268">
        <v>0.08</v>
      </c>
      <c r="O18" s="271">
        <f t="shared" si="0"/>
        <v>1850</v>
      </c>
    </row>
    <row r="19" spans="1:25">
      <c r="A19" s="255">
        <f t="shared" si="1"/>
        <v>11</v>
      </c>
      <c r="B19" s="266">
        <v>804306</v>
      </c>
      <c r="C19" s="267">
        <v>39539</v>
      </c>
      <c r="D19" s="267">
        <v>39546</v>
      </c>
      <c r="E19" s="268" t="s">
        <v>400</v>
      </c>
      <c r="F19" s="268">
        <v>25</v>
      </c>
      <c r="G19" s="269">
        <v>5.76</v>
      </c>
      <c r="H19" s="270">
        <v>59.4</v>
      </c>
      <c r="I19" s="268">
        <v>0.02</v>
      </c>
      <c r="J19" s="268">
        <v>14</v>
      </c>
      <c r="K19" s="268" t="s">
        <v>401</v>
      </c>
      <c r="L19" s="268">
        <v>1</v>
      </c>
      <c r="M19" s="268">
        <v>0.1</v>
      </c>
      <c r="N19" s="268">
        <v>0.05</v>
      </c>
      <c r="O19" s="271">
        <f t="shared" si="0"/>
        <v>1817</v>
      </c>
    </row>
    <row r="20" spans="1:25">
      <c r="A20" s="255">
        <f t="shared" si="1"/>
        <v>12</v>
      </c>
      <c r="B20" s="266">
        <v>804307</v>
      </c>
      <c r="C20" s="267">
        <v>39550</v>
      </c>
      <c r="D20" s="267">
        <v>39553</v>
      </c>
      <c r="E20" s="268" t="s">
        <v>400</v>
      </c>
      <c r="F20" s="268">
        <v>35</v>
      </c>
      <c r="G20" s="269">
        <v>5.68</v>
      </c>
      <c r="H20" s="270">
        <v>60.06</v>
      </c>
      <c r="I20" s="268">
        <v>0.02</v>
      </c>
      <c r="J20" s="268">
        <v>12</v>
      </c>
      <c r="K20" s="268" t="s">
        <v>401</v>
      </c>
      <c r="L20" s="268">
        <v>1</v>
      </c>
      <c r="M20" s="268">
        <v>0.1</v>
      </c>
      <c r="N20" s="268">
        <v>0.05</v>
      </c>
      <c r="O20" s="271">
        <f t="shared" si="0"/>
        <v>1837</v>
      </c>
    </row>
    <row r="21" spans="1:25">
      <c r="A21" s="255">
        <f t="shared" si="1"/>
        <v>13</v>
      </c>
      <c r="B21" s="266">
        <v>804308</v>
      </c>
      <c r="C21" s="267">
        <v>39554</v>
      </c>
      <c r="D21" s="267">
        <v>39556</v>
      </c>
      <c r="E21" s="268" t="s">
        <v>400</v>
      </c>
      <c r="F21" s="268">
        <v>30</v>
      </c>
      <c r="G21" s="269">
        <v>6.57</v>
      </c>
      <c r="H21" s="270">
        <v>59.37</v>
      </c>
      <c r="I21" s="268">
        <v>0.02</v>
      </c>
      <c r="J21" s="268">
        <v>12</v>
      </c>
      <c r="K21" s="268" t="s">
        <v>401</v>
      </c>
      <c r="L21" s="268">
        <v>1</v>
      </c>
      <c r="M21" s="268">
        <v>0.1</v>
      </c>
      <c r="N21" s="268">
        <v>0.04</v>
      </c>
      <c r="O21" s="271">
        <f t="shared" si="0"/>
        <v>1816</v>
      </c>
    </row>
    <row r="22" spans="1:25">
      <c r="A22" s="255">
        <f t="shared" si="1"/>
        <v>14</v>
      </c>
      <c r="B22" s="266">
        <v>804309</v>
      </c>
      <c r="C22" s="267">
        <v>39561</v>
      </c>
      <c r="D22" s="267">
        <v>39562</v>
      </c>
      <c r="E22" s="268" t="s">
        <v>400</v>
      </c>
      <c r="F22" s="268">
        <v>30</v>
      </c>
      <c r="G22" s="269">
        <v>7.15</v>
      </c>
      <c r="H22" s="270">
        <v>60.22</v>
      </c>
      <c r="I22" s="268">
        <v>0.01</v>
      </c>
      <c r="J22" s="268">
        <v>10</v>
      </c>
      <c r="K22" s="268" t="s">
        <v>401</v>
      </c>
      <c r="L22" s="268">
        <v>1</v>
      </c>
      <c r="M22" s="268">
        <v>0.1</v>
      </c>
      <c r="N22" s="268">
        <v>0.04</v>
      </c>
      <c r="O22" s="271">
        <f t="shared" si="0"/>
        <v>1842</v>
      </c>
    </row>
    <row r="23" spans="1:25">
      <c r="A23" s="255">
        <f t="shared" si="1"/>
        <v>15</v>
      </c>
      <c r="B23" s="266">
        <v>805310</v>
      </c>
      <c r="C23" s="267">
        <v>39575</v>
      </c>
      <c r="D23" s="267">
        <v>39580</v>
      </c>
      <c r="E23" s="268" t="s">
        <v>400</v>
      </c>
      <c r="F23" s="268">
        <v>30</v>
      </c>
      <c r="G23" s="269">
        <v>7.05</v>
      </c>
      <c r="H23" s="270">
        <v>59.93</v>
      </c>
      <c r="I23" s="268">
        <v>0.02</v>
      </c>
      <c r="J23" s="268">
        <v>10</v>
      </c>
      <c r="K23" s="268" t="s">
        <v>401</v>
      </c>
      <c r="L23" s="268">
        <v>1</v>
      </c>
      <c r="M23" s="268">
        <v>0.1</v>
      </c>
      <c r="N23" s="268">
        <v>0.05</v>
      </c>
      <c r="O23" s="271">
        <f t="shared" si="0"/>
        <v>1833</v>
      </c>
    </row>
    <row r="24" spans="1:25">
      <c r="A24" s="255">
        <f t="shared" si="1"/>
        <v>16</v>
      </c>
      <c r="B24" s="266">
        <v>805311</v>
      </c>
      <c r="C24" s="267">
        <v>39584</v>
      </c>
      <c r="D24" s="267">
        <v>39587</v>
      </c>
      <c r="E24" s="268" t="s">
        <v>400</v>
      </c>
      <c r="F24" s="268">
        <v>35</v>
      </c>
      <c r="G24" s="269">
        <v>7.1</v>
      </c>
      <c r="H24" s="270">
        <v>60.22</v>
      </c>
      <c r="I24" s="268">
        <v>0.02</v>
      </c>
      <c r="J24" s="268">
        <v>10</v>
      </c>
      <c r="K24" s="268" t="s">
        <v>401</v>
      </c>
      <c r="L24" s="268">
        <v>1</v>
      </c>
      <c r="M24" s="268">
        <v>0.1</v>
      </c>
      <c r="N24" s="268">
        <v>0.06</v>
      </c>
      <c r="O24" s="271">
        <f t="shared" si="0"/>
        <v>1842</v>
      </c>
    </row>
    <row r="25" spans="1:25">
      <c r="A25" s="255">
        <f t="shared" si="1"/>
        <v>17</v>
      </c>
      <c r="B25" s="266">
        <v>806312</v>
      </c>
      <c r="C25" s="267">
        <v>39608</v>
      </c>
      <c r="D25" s="267">
        <v>39610</v>
      </c>
      <c r="E25" s="268" t="s">
        <v>400</v>
      </c>
      <c r="F25" s="268">
        <v>15</v>
      </c>
      <c r="G25" s="269">
        <v>6.6</v>
      </c>
      <c r="H25" s="270">
        <v>59.33</v>
      </c>
      <c r="I25" s="268">
        <v>0.02</v>
      </c>
      <c r="J25" s="268">
        <v>10</v>
      </c>
      <c r="K25" s="268" t="s">
        <v>401</v>
      </c>
      <c r="L25" s="268">
        <v>1</v>
      </c>
      <c r="M25" s="268">
        <v>0.1</v>
      </c>
      <c r="N25" s="268">
        <v>0.05</v>
      </c>
      <c r="O25" s="271">
        <f t="shared" si="0"/>
        <v>1815</v>
      </c>
    </row>
    <row r="26" spans="1:25">
      <c r="A26" s="255">
        <f t="shared" si="1"/>
        <v>18</v>
      </c>
      <c r="B26" s="266">
        <v>806313</v>
      </c>
      <c r="C26" s="267">
        <v>39617</v>
      </c>
      <c r="D26" s="267">
        <v>39618</v>
      </c>
      <c r="E26" s="268" t="s">
        <v>400</v>
      </c>
      <c r="F26" s="268">
        <v>25</v>
      </c>
      <c r="G26" s="269">
        <v>6.11</v>
      </c>
      <c r="H26" s="270">
        <v>60.3</v>
      </c>
      <c r="I26" s="268">
        <v>0.02</v>
      </c>
      <c r="J26" s="268">
        <v>16</v>
      </c>
      <c r="K26" s="268" t="s">
        <v>401</v>
      </c>
      <c r="L26" s="268">
        <v>1</v>
      </c>
      <c r="M26" s="268">
        <v>0.1</v>
      </c>
      <c r="N26" s="268">
        <v>0.05</v>
      </c>
      <c r="O26" s="271">
        <f t="shared" si="0"/>
        <v>1845</v>
      </c>
    </row>
    <row r="27" spans="1:25">
      <c r="A27" s="255">
        <f t="shared" si="1"/>
        <v>19</v>
      </c>
      <c r="B27" s="266">
        <v>806314</v>
      </c>
      <c r="C27" s="267">
        <v>39623</v>
      </c>
      <c r="D27" s="267">
        <v>39626</v>
      </c>
      <c r="E27" s="268" t="s">
        <v>400</v>
      </c>
      <c r="F27" s="268">
        <v>35</v>
      </c>
      <c r="G27" s="269">
        <v>6.72</v>
      </c>
      <c r="H27" s="270">
        <v>60.24</v>
      </c>
      <c r="I27" s="268">
        <v>0.02</v>
      </c>
      <c r="J27" s="268">
        <v>24</v>
      </c>
      <c r="K27" s="268" t="s">
        <v>401</v>
      </c>
      <c r="L27" s="268">
        <v>1</v>
      </c>
      <c r="M27" s="268">
        <v>0.1</v>
      </c>
      <c r="N27" s="268">
        <v>0.05</v>
      </c>
      <c r="O27" s="271">
        <f t="shared" si="0"/>
        <v>1843</v>
      </c>
    </row>
    <row r="28" spans="1:25">
      <c r="A28" s="255">
        <f t="shared" si="1"/>
        <v>20</v>
      </c>
      <c r="B28" s="266">
        <v>807315</v>
      </c>
      <c r="C28" s="267">
        <v>39630</v>
      </c>
      <c r="D28" s="267">
        <v>39632</v>
      </c>
      <c r="E28" s="268" t="s">
        <v>400</v>
      </c>
      <c r="F28" s="268">
        <v>25</v>
      </c>
      <c r="G28" s="269">
        <v>6.28</v>
      </c>
      <c r="H28" s="270">
        <v>60.32</v>
      </c>
      <c r="I28" s="268">
        <v>0.02</v>
      </c>
      <c r="J28" s="268">
        <v>10</v>
      </c>
      <c r="K28" s="268" t="s">
        <v>401</v>
      </c>
      <c r="L28" s="268">
        <v>1</v>
      </c>
      <c r="M28" s="268">
        <v>0.1</v>
      </c>
      <c r="N28" s="268">
        <v>0.05</v>
      </c>
      <c r="O28" s="271">
        <f t="shared" si="0"/>
        <v>1845</v>
      </c>
    </row>
    <row r="29" spans="1:25">
      <c r="A29" s="255">
        <f t="shared" si="1"/>
        <v>21</v>
      </c>
      <c r="B29" s="266">
        <v>808316</v>
      </c>
      <c r="C29" s="267">
        <v>39685</v>
      </c>
      <c r="D29" s="267">
        <v>39689</v>
      </c>
      <c r="E29" s="268" t="s">
        <v>400</v>
      </c>
      <c r="F29" s="268">
        <v>20</v>
      </c>
      <c r="G29" s="269">
        <v>7.17</v>
      </c>
      <c r="H29" s="270">
        <v>61.46</v>
      </c>
      <c r="I29" s="268">
        <v>0.03</v>
      </c>
      <c r="J29" s="268">
        <v>12</v>
      </c>
      <c r="K29" s="268" t="s">
        <v>401</v>
      </c>
      <c r="L29" s="268">
        <v>1</v>
      </c>
      <c r="M29" s="268">
        <v>0.1</v>
      </c>
      <c r="N29" s="268">
        <v>0.05</v>
      </c>
      <c r="O29" s="271">
        <f t="shared" si="0"/>
        <v>1880</v>
      </c>
    </row>
    <row r="30" spans="1:25">
      <c r="A30" s="255">
        <f t="shared" si="1"/>
        <v>22</v>
      </c>
      <c r="B30" s="266">
        <v>809317</v>
      </c>
      <c r="C30" s="267">
        <v>39703</v>
      </c>
      <c r="D30" s="267">
        <v>39708</v>
      </c>
      <c r="E30" s="268" t="s">
        <v>400</v>
      </c>
      <c r="F30" s="268">
        <v>40</v>
      </c>
      <c r="G30" s="269">
        <v>6.23</v>
      </c>
      <c r="H30" s="270">
        <v>59.32</v>
      </c>
      <c r="I30" s="268">
        <v>0.02</v>
      </c>
      <c r="J30" s="268">
        <v>12</v>
      </c>
      <c r="K30" s="268" t="s">
        <v>401</v>
      </c>
      <c r="L30" s="268">
        <v>1</v>
      </c>
      <c r="M30" s="268">
        <v>0.1</v>
      </c>
      <c r="N30" s="268">
        <v>0.02</v>
      </c>
      <c r="O30" s="271">
        <f t="shared" si="0"/>
        <v>1815</v>
      </c>
    </row>
    <row r="31" spans="1:25">
      <c r="A31" s="255">
        <f t="shared" si="1"/>
        <v>23</v>
      </c>
      <c r="B31" s="266">
        <v>809318</v>
      </c>
      <c r="C31" s="267">
        <v>39713</v>
      </c>
      <c r="D31" s="267">
        <v>39716</v>
      </c>
      <c r="E31" s="268" t="s">
        <v>400</v>
      </c>
      <c r="F31" s="268">
        <v>40</v>
      </c>
      <c r="G31" s="269">
        <v>6.8</v>
      </c>
      <c r="H31" s="270">
        <v>58.31</v>
      </c>
      <c r="I31" s="268">
        <v>0.02</v>
      </c>
      <c r="J31" s="268">
        <v>18</v>
      </c>
      <c r="K31" s="268" t="s">
        <v>401</v>
      </c>
      <c r="L31" s="268">
        <v>1</v>
      </c>
      <c r="M31" s="268">
        <v>0.1</v>
      </c>
      <c r="N31" s="268">
        <v>0.02</v>
      </c>
      <c r="O31" s="271">
        <f t="shared" si="0"/>
        <v>1784</v>
      </c>
    </row>
    <row r="32" spans="1:25">
      <c r="A32" s="255">
        <f t="shared" si="1"/>
        <v>24</v>
      </c>
      <c r="B32" s="268">
        <v>810319</v>
      </c>
      <c r="C32" s="267">
        <v>39722</v>
      </c>
      <c r="D32" s="267">
        <v>39724</v>
      </c>
      <c r="E32" s="268" t="s">
        <v>400</v>
      </c>
      <c r="F32" s="268">
        <v>35</v>
      </c>
      <c r="G32" s="269">
        <v>7.04</v>
      </c>
      <c r="H32" s="270">
        <v>59.32</v>
      </c>
      <c r="I32" s="268">
        <v>0.04</v>
      </c>
      <c r="J32" s="268">
        <v>4</v>
      </c>
      <c r="K32" s="268" t="s">
        <v>401</v>
      </c>
      <c r="L32" s="268">
        <v>1</v>
      </c>
      <c r="M32" s="268">
        <v>0.1</v>
      </c>
      <c r="N32" s="268">
        <v>0.02</v>
      </c>
      <c r="O32" s="271">
        <f t="shared" si="0"/>
        <v>1815</v>
      </c>
      <c r="Y32" s="255">
        <f>(P32-X32)</f>
        <v>0</v>
      </c>
    </row>
    <row r="33" spans="1:15">
      <c r="A33" s="255">
        <f t="shared" si="1"/>
        <v>25</v>
      </c>
      <c r="B33" s="266">
        <v>810320</v>
      </c>
      <c r="C33" s="267">
        <v>39729</v>
      </c>
      <c r="D33" s="267">
        <v>39731</v>
      </c>
      <c r="E33" s="268" t="s">
        <v>400</v>
      </c>
      <c r="F33" s="268">
        <v>30</v>
      </c>
      <c r="G33" s="269">
        <v>6.82</v>
      </c>
      <c r="H33" s="270">
        <v>60.55</v>
      </c>
      <c r="I33" s="268">
        <v>0.03</v>
      </c>
      <c r="J33" s="268">
        <v>14</v>
      </c>
      <c r="K33" s="268" t="s">
        <v>401</v>
      </c>
      <c r="L33" s="268">
        <v>1</v>
      </c>
      <c r="M33" s="268">
        <v>0.1</v>
      </c>
      <c r="N33" s="268">
        <v>0.02</v>
      </c>
      <c r="O33" s="271">
        <f t="shared" si="0"/>
        <v>1852</v>
      </c>
    </row>
    <row r="34" spans="1:15">
      <c r="A34" s="255">
        <f t="shared" si="1"/>
        <v>26</v>
      </c>
      <c r="B34" s="266">
        <v>810321</v>
      </c>
      <c r="C34" s="267">
        <v>39736</v>
      </c>
      <c r="D34" s="267">
        <v>39737</v>
      </c>
      <c r="E34" s="268" t="s">
        <v>400</v>
      </c>
      <c r="F34" s="268">
        <v>40</v>
      </c>
      <c r="G34" s="269">
        <v>7.21</v>
      </c>
      <c r="H34" s="270">
        <v>59.14</v>
      </c>
      <c r="I34" s="268">
        <v>0.04</v>
      </c>
      <c r="J34" s="268">
        <v>4</v>
      </c>
      <c r="K34" s="268" t="s">
        <v>401</v>
      </c>
      <c r="L34" s="268">
        <v>1</v>
      </c>
      <c r="M34" s="268">
        <v>0.1</v>
      </c>
      <c r="N34" s="268">
        <v>0.03</v>
      </c>
      <c r="O34" s="271">
        <f t="shared" si="0"/>
        <v>1809</v>
      </c>
    </row>
    <row r="35" spans="1:15">
      <c r="A35" s="255">
        <f t="shared" si="1"/>
        <v>27</v>
      </c>
      <c r="B35" s="266">
        <v>810322</v>
      </c>
      <c r="C35" s="267">
        <v>39743</v>
      </c>
      <c r="D35" s="267">
        <v>39744</v>
      </c>
      <c r="E35" s="268" t="s">
        <v>400</v>
      </c>
      <c r="F35" s="268">
        <v>35</v>
      </c>
      <c r="G35" s="269">
        <v>6.71</v>
      </c>
      <c r="H35" s="270">
        <v>59.75</v>
      </c>
      <c r="I35" s="268">
        <v>0.04</v>
      </c>
      <c r="J35" s="268">
        <v>14</v>
      </c>
      <c r="K35" s="268" t="s">
        <v>401</v>
      </c>
      <c r="L35" s="268">
        <v>1</v>
      </c>
      <c r="M35" s="268">
        <v>0.1</v>
      </c>
      <c r="N35" s="268">
        <v>0.03</v>
      </c>
      <c r="O35" s="271">
        <f t="shared" si="0"/>
        <v>1828</v>
      </c>
    </row>
    <row r="36" spans="1:15">
      <c r="A36" s="255">
        <f t="shared" si="1"/>
        <v>28</v>
      </c>
      <c r="B36" s="266">
        <v>810323</v>
      </c>
      <c r="C36" s="267">
        <v>39750</v>
      </c>
      <c r="D36" s="267">
        <v>39751</v>
      </c>
      <c r="E36" s="268" t="s">
        <v>400</v>
      </c>
      <c r="F36" s="268">
        <v>35</v>
      </c>
      <c r="G36" s="269">
        <v>6.67</v>
      </c>
      <c r="H36" s="270">
        <v>59.46</v>
      </c>
      <c r="I36" s="268">
        <v>0.04</v>
      </c>
      <c r="J36" s="268">
        <v>2</v>
      </c>
      <c r="K36" s="268" t="s">
        <v>401</v>
      </c>
      <c r="L36" s="268">
        <v>1</v>
      </c>
      <c r="M36" s="268">
        <v>0.1</v>
      </c>
      <c r="N36" s="268">
        <v>0.05</v>
      </c>
      <c r="O36" s="271">
        <f t="shared" si="0"/>
        <v>1819</v>
      </c>
    </row>
    <row r="37" spans="1:15">
      <c r="A37" s="255">
        <f t="shared" si="1"/>
        <v>29</v>
      </c>
      <c r="B37" s="266">
        <v>811324</v>
      </c>
      <c r="C37" s="267">
        <v>39757</v>
      </c>
      <c r="D37" s="267">
        <v>39758</v>
      </c>
      <c r="E37" s="268" t="s">
        <v>400</v>
      </c>
      <c r="F37" s="268">
        <v>40</v>
      </c>
      <c r="G37" s="269">
        <v>6.96</v>
      </c>
      <c r="H37" s="270">
        <v>59.2</v>
      </c>
      <c r="I37" s="268">
        <v>0.04</v>
      </c>
      <c r="J37" s="268">
        <v>4</v>
      </c>
      <c r="K37" s="268" t="s">
        <v>401</v>
      </c>
      <c r="L37" s="268">
        <v>1</v>
      </c>
      <c r="M37" s="268">
        <v>0.1</v>
      </c>
      <c r="N37" s="268">
        <v>0.02</v>
      </c>
      <c r="O37" s="271">
        <f t="shared" si="0"/>
        <v>1811</v>
      </c>
    </row>
    <row r="38" spans="1:15">
      <c r="A38" s="255">
        <f t="shared" si="1"/>
        <v>30</v>
      </c>
      <c r="B38" s="266">
        <v>811325</v>
      </c>
      <c r="C38" s="267">
        <v>39765</v>
      </c>
      <c r="D38" s="267">
        <v>39766</v>
      </c>
      <c r="E38" s="268" t="s">
        <v>400</v>
      </c>
      <c r="F38" s="268">
        <v>45</v>
      </c>
      <c r="G38" s="269">
        <v>6.91</v>
      </c>
      <c r="H38" s="270">
        <v>58.68</v>
      </c>
      <c r="I38" s="268">
        <v>0.05</v>
      </c>
      <c r="J38" s="268">
        <v>4</v>
      </c>
      <c r="K38" s="268" t="s">
        <v>401</v>
      </c>
      <c r="L38" s="268">
        <v>1</v>
      </c>
      <c r="M38" s="268">
        <v>0.1</v>
      </c>
      <c r="N38" s="268">
        <v>0.03</v>
      </c>
      <c r="O38" s="271">
        <f t="shared" si="0"/>
        <v>1795</v>
      </c>
    </row>
    <row r="39" spans="1:15">
      <c r="A39" s="255">
        <f t="shared" si="1"/>
        <v>31</v>
      </c>
      <c r="B39" s="266">
        <v>811326</v>
      </c>
      <c r="C39" s="267">
        <v>39771</v>
      </c>
      <c r="D39" s="267">
        <v>39772</v>
      </c>
      <c r="E39" s="268" t="s">
        <v>400</v>
      </c>
      <c r="F39" s="268">
        <v>40</v>
      </c>
      <c r="G39" s="269">
        <v>6</v>
      </c>
      <c r="H39" s="270">
        <v>59.48</v>
      </c>
      <c r="I39" s="268">
        <v>0.05</v>
      </c>
      <c r="J39" s="268">
        <v>2</v>
      </c>
      <c r="K39" s="268" t="s">
        <v>401</v>
      </c>
      <c r="L39" s="268">
        <v>1</v>
      </c>
      <c r="M39" s="268">
        <v>0.1</v>
      </c>
      <c r="N39" s="268">
        <v>0.03</v>
      </c>
      <c r="O39" s="271">
        <f t="shared" si="0"/>
        <v>1820</v>
      </c>
    </row>
    <row r="40" spans="1:15">
      <c r="A40" s="255">
        <f t="shared" si="1"/>
        <v>32</v>
      </c>
      <c r="B40" s="266">
        <v>811327</v>
      </c>
      <c r="C40" s="267">
        <v>39778</v>
      </c>
      <c r="D40" s="267">
        <v>39779</v>
      </c>
      <c r="E40" s="268" t="s">
        <v>400</v>
      </c>
      <c r="F40" s="268">
        <v>35</v>
      </c>
      <c r="G40" s="269">
        <v>6.49</v>
      </c>
      <c r="H40" s="270">
        <v>59.1</v>
      </c>
      <c r="I40" s="268">
        <v>0.04</v>
      </c>
      <c r="J40" s="268">
        <v>2</v>
      </c>
      <c r="K40" s="268" t="s">
        <v>401</v>
      </c>
      <c r="L40" s="268">
        <v>1</v>
      </c>
      <c r="M40" s="268">
        <v>0.1</v>
      </c>
      <c r="N40" s="268">
        <v>0.03</v>
      </c>
      <c r="O40" s="271">
        <f t="shared" si="0"/>
        <v>1808</v>
      </c>
    </row>
    <row r="41" spans="1:15">
      <c r="A41" s="255">
        <f t="shared" si="1"/>
        <v>33</v>
      </c>
      <c r="B41" s="266">
        <v>812328</v>
      </c>
      <c r="C41" s="267">
        <v>39788</v>
      </c>
      <c r="D41" s="267">
        <v>39790</v>
      </c>
      <c r="E41" s="268" t="s">
        <v>400</v>
      </c>
      <c r="F41" s="268">
        <v>35</v>
      </c>
      <c r="G41" s="269">
        <v>6.9</v>
      </c>
      <c r="H41" s="270">
        <v>61.64</v>
      </c>
      <c r="I41" s="268">
        <v>0.04</v>
      </c>
      <c r="J41" s="268">
        <v>2</v>
      </c>
      <c r="K41" s="268" t="s">
        <v>401</v>
      </c>
      <c r="L41" s="268">
        <v>1</v>
      </c>
      <c r="M41" s="268">
        <v>0.1</v>
      </c>
      <c r="N41" s="268">
        <v>0.03</v>
      </c>
      <c r="O41" s="271">
        <f t="shared" si="0"/>
        <v>1886</v>
      </c>
    </row>
    <row r="42" spans="1:15">
      <c r="A42" s="255">
        <f t="shared" si="1"/>
        <v>34</v>
      </c>
      <c r="B42" s="266">
        <v>812329</v>
      </c>
      <c r="C42" s="267">
        <v>39795</v>
      </c>
      <c r="D42" s="267">
        <v>39798</v>
      </c>
      <c r="E42" s="268" t="s">
        <v>400</v>
      </c>
      <c r="F42" s="268">
        <v>40</v>
      </c>
      <c r="G42" s="269">
        <v>6.32</v>
      </c>
      <c r="H42" s="270">
        <v>59.05</v>
      </c>
      <c r="I42" s="268">
        <v>0.04</v>
      </c>
      <c r="J42" s="268">
        <v>8</v>
      </c>
      <c r="K42" s="268" t="s">
        <v>401</v>
      </c>
      <c r="L42" s="268">
        <v>1</v>
      </c>
      <c r="M42" s="268">
        <v>0.1</v>
      </c>
      <c r="N42" s="268">
        <v>0.04</v>
      </c>
      <c r="O42" s="271">
        <f t="shared" si="0"/>
        <v>1806</v>
      </c>
    </row>
    <row r="43" spans="1:15">
      <c r="A43" s="255">
        <f t="shared" si="1"/>
        <v>35</v>
      </c>
      <c r="B43" s="266">
        <v>901330</v>
      </c>
      <c r="C43" s="267">
        <v>39823</v>
      </c>
      <c r="D43" s="267">
        <v>39827</v>
      </c>
      <c r="E43" s="268" t="s">
        <v>400</v>
      </c>
      <c r="F43" s="268">
        <v>25</v>
      </c>
      <c r="G43" s="269">
        <v>6.11</v>
      </c>
      <c r="H43" s="270">
        <v>59.56</v>
      </c>
      <c r="I43" s="268">
        <v>0.02</v>
      </c>
      <c r="J43" s="268">
        <v>4</v>
      </c>
      <c r="K43" s="268" t="s">
        <v>401</v>
      </c>
      <c r="L43" s="268">
        <v>3</v>
      </c>
      <c r="M43" s="268">
        <v>0.1</v>
      </c>
      <c r="N43" s="268">
        <v>0.02</v>
      </c>
      <c r="O43" s="271">
        <f t="shared" si="0"/>
        <v>1822</v>
      </c>
    </row>
    <row r="44" spans="1:15">
      <c r="A44" s="255">
        <f t="shared" si="1"/>
        <v>36</v>
      </c>
      <c r="B44" s="266">
        <v>901331</v>
      </c>
      <c r="C44" s="267">
        <v>39834</v>
      </c>
      <c r="D44" s="267">
        <v>39835</v>
      </c>
      <c r="E44" s="268" t="s">
        <v>400</v>
      </c>
      <c r="F44" s="268">
        <v>35</v>
      </c>
      <c r="G44" s="269">
        <v>6.45</v>
      </c>
      <c r="H44" s="270">
        <v>59.63</v>
      </c>
      <c r="I44" s="268">
        <v>0.02</v>
      </c>
      <c r="J44" s="268">
        <v>14</v>
      </c>
      <c r="K44" s="268" t="s">
        <v>401</v>
      </c>
      <c r="L44" s="268">
        <v>1</v>
      </c>
      <c r="M44" s="268">
        <v>0.1</v>
      </c>
      <c r="N44" s="268">
        <v>0.02</v>
      </c>
      <c r="O44" s="271">
        <f t="shared" si="0"/>
        <v>1824</v>
      </c>
    </row>
    <row r="45" spans="1:15">
      <c r="A45" s="255">
        <f t="shared" si="1"/>
        <v>37</v>
      </c>
      <c r="B45" s="266">
        <v>903332</v>
      </c>
      <c r="C45" s="267">
        <v>39874</v>
      </c>
      <c r="D45" s="267">
        <v>39876</v>
      </c>
      <c r="E45" s="268" t="s">
        <v>400</v>
      </c>
      <c r="F45" s="268">
        <v>30</v>
      </c>
      <c r="G45" s="269">
        <v>6.4</v>
      </c>
      <c r="H45" s="270">
        <v>61.23</v>
      </c>
      <c r="I45" s="268">
        <v>0.03</v>
      </c>
      <c r="J45" s="268">
        <v>14</v>
      </c>
      <c r="K45" s="268" t="s">
        <v>401</v>
      </c>
      <c r="L45" s="268">
        <v>1</v>
      </c>
      <c r="M45" s="268">
        <v>0.1</v>
      </c>
      <c r="N45" s="268">
        <v>0.04</v>
      </c>
      <c r="O45" s="271">
        <f t="shared" si="0"/>
        <v>1873</v>
      </c>
    </row>
    <row r="46" spans="1:15">
      <c r="A46" s="255">
        <f t="shared" si="1"/>
        <v>38</v>
      </c>
      <c r="B46" s="266">
        <v>903333</v>
      </c>
      <c r="C46" s="267">
        <v>39880</v>
      </c>
      <c r="D46" s="267">
        <v>39882</v>
      </c>
      <c r="E46" s="268" t="s">
        <v>400</v>
      </c>
      <c r="F46" s="268">
        <v>30</v>
      </c>
      <c r="G46" s="269">
        <v>6.41</v>
      </c>
      <c r="H46" s="270">
        <v>60.14</v>
      </c>
      <c r="I46" s="268">
        <v>0.04</v>
      </c>
      <c r="J46" s="268">
        <v>2</v>
      </c>
      <c r="K46" s="268" t="s">
        <v>401</v>
      </c>
      <c r="L46" s="268">
        <v>1</v>
      </c>
      <c r="M46" s="268">
        <v>0.1</v>
      </c>
      <c r="N46" s="268">
        <v>0.05</v>
      </c>
      <c r="O46" s="271">
        <f t="shared" si="0"/>
        <v>1840</v>
      </c>
    </row>
    <row r="47" spans="1:15">
      <c r="A47" s="255">
        <f t="shared" si="1"/>
        <v>39</v>
      </c>
      <c r="B47" s="266">
        <v>903334</v>
      </c>
      <c r="C47" s="267">
        <v>39892</v>
      </c>
      <c r="D47" s="267">
        <v>39898</v>
      </c>
      <c r="E47" s="268" t="s">
        <v>400</v>
      </c>
      <c r="F47" s="268">
        <v>25</v>
      </c>
      <c r="G47" s="269">
        <v>6.11</v>
      </c>
      <c r="H47" s="270">
        <v>60.07</v>
      </c>
      <c r="I47" s="268">
        <v>0.04</v>
      </c>
      <c r="J47" s="268">
        <v>4</v>
      </c>
      <c r="K47" s="268" t="s">
        <v>401</v>
      </c>
      <c r="L47" s="268">
        <v>1</v>
      </c>
      <c r="M47" s="268">
        <v>0.1</v>
      </c>
      <c r="N47" s="268">
        <v>0.03</v>
      </c>
      <c r="O47" s="271">
        <f t="shared" si="0"/>
        <v>1838</v>
      </c>
    </row>
    <row r="48" spans="1:15">
      <c r="A48" s="255">
        <f t="shared" si="1"/>
        <v>40</v>
      </c>
      <c r="B48" s="266">
        <v>904335</v>
      </c>
      <c r="C48" s="267">
        <v>39931</v>
      </c>
      <c r="D48" s="267">
        <v>39933</v>
      </c>
      <c r="E48" s="268" t="s">
        <v>400</v>
      </c>
      <c r="F48" s="268">
        <v>30</v>
      </c>
      <c r="G48" s="269">
        <v>6.58</v>
      </c>
      <c r="H48" s="270">
        <v>60.04</v>
      </c>
      <c r="I48" s="268">
        <v>0.03</v>
      </c>
      <c r="J48" s="268">
        <v>20</v>
      </c>
      <c r="K48" s="268" t="s">
        <v>401</v>
      </c>
      <c r="L48" s="268">
        <v>1</v>
      </c>
      <c r="M48" s="268">
        <v>0.1</v>
      </c>
      <c r="N48" s="268">
        <v>0.04</v>
      </c>
      <c r="O48" s="271">
        <f t="shared" si="0"/>
        <v>1837</v>
      </c>
    </row>
    <row r="49" spans="1:15">
      <c r="A49" s="255">
        <f t="shared" si="1"/>
        <v>41</v>
      </c>
      <c r="B49" s="266">
        <v>906336</v>
      </c>
      <c r="C49" s="267">
        <v>39985</v>
      </c>
      <c r="D49" s="267">
        <v>39988</v>
      </c>
      <c r="E49" s="268" t="s">
        <v>400</v>
      </c>
      <c r="F49" s="268">
        <v>35</v>
      </c>
      <c r="G49" s="269">
        <v>6.04</v>
      </c>
      <c r="H49" s="270">
        <v>60.06</v>
      </c>
      <c r="I49" s="268">
        <v>0.03</v>
      </c>
      <c r="J49" s="268">
        <v>18</v>
      </c>
      <c r="K49" s="268" t="s">
        <v>401</v>
      </c>
      <c r="L49" s="268">
        <v>1</v>
      </c>
      <c r="M49" s="268">
        <v>0.1</v>
      </c>
      <c r="N49" s="268">
        <v>0.03</v>
      </c>
      <c r="O49" s="271">
        <f t="shared" si="0"/>
        <v>1837</v>
      </c>
    </row>
    <row r="50" spans="1:15">
      <c r="A50" s="255">
        <f t="shared" si="1"/>
        <v>42</v>
      </c>
      <c r="B50" s="266">
        <v>906337</v>
      </c>
      <c r="C50" s="267">
        <v>39994</v>
      </c>
      <c r="D50" s="267">
        <v>39996</v>
      </c>
      <c r="E50" s="268" t="s">
        <v>400</v>
      </c>
      <c r="F50" s="268">
        <v>35</v>
      </c>
      <c r="G50" s="269">
        <v>6.61</v>
      </c>
      <c r="H50" s="270">
        <v>59.21</v>
      </c>
      <c r="I50" s="268">
        <v>0.01</v>
      </c>
      <c r="J50" s="268">
        <v>10</v>
      </c>
      <c r="K50" s="268" t="s">
        <v>401</v>
      </c>
      <c r="L50" s="268">
        <v>1</v>
      </c>
      <c r="M50" s="268">
        <v>0.1</v>
      </c>
      <c r="N50" s="268">
        <v>0.01</v>
      </c>
      <c r="O50" s="271">
        <f t="shared" si="0"/>
        <v>1811</v>
      </c>
    </row>
    <row r="51" spans="1:15">
      <c r="A51" s="255">
        <f t="shared" si="1"/>
        <v>43</v>
      </c>
      <c r="B51" s="266">
        <v>907338</v>
      </c>
      <c r="C51" s="267">
        <v>39998</v>
      </c>
      <c r="D51" s="267">
        <v>40004</v>
      </c>
      <c r="E51" s="268" t="s">
        <v>400</v>
      </c>
      <c r="F51" s="268">
        <v>35</v>
      </c>
      <c r="G51" s="269">
        <v>6.46</v>
      </c>
      <c r="H51" s="270">
        <v>59.57</v>
      </c>
      <c r="I51" s="268">
        <v>0.01</v>
      </c>
      <c r="J51" s="268">
        <v>6</v>
      </c>
      <c r="K51" s="268" t="s">
        <v>401</v>
      </c>
      <c r="L51" s="268">
        <v>1</v>
      </c>
      <c r="M51" s="268">
        <v>0.1</v>
      </c>
      <c r="N51" s="268">
        <v>0.05</v>
      </c>
      <c r="O51" s="271">
        <f t="shared" si="0"/>
        <v>1822</v>
      </c>
    </row>
    <row r="52" spans="1:15">
      <c r="A52" s="255">
        <f t="shared" si="1"/>
        <v>44</v>
      </c>
      <c r="B52" s="266">
        <v>907339</v>
      </c>
      <c r="C52" s="267">
        <v>40002</v>
      </c>
      <c r="D52" s="267">
        <v>40009</v>
      </c>
      <c r="E52" s="268" t="s">
        <v>400</v>
      </c>
      <c r="F52" s="268">
        <v>30</v>
      </c>
      <c r="G52" s="269">
        <v>6.41</v>
      </c>
      <c r="H52" s="270">
        <v>59.59</v>
      </c>
      <c r="I52" s="268">
        <v>0.02</v>
      </c>
      <c r="J52" s="268">
        <v>12</v>
      </c>
      <c r="K52" s="268" t="s">
        <v>401</v>
      </c>
      <c r="L52" s="268">
        <v>1</v>
      </c>
      <c r="M52" s="268">
        <v>0.1</v>
      </c>
      <c r="N52" s="268">
        <v>0.03</v>
      </c>
      <c r="O52" s="271">
        <f t="shared" si="0"/>
        <v>1823</v>
      </c>
    </row>
    <row r="53" spans="1:15">
      <c r="A53" s="255">
        <f t="shared" si="1"/>
        <v>45</v>
      </c>
      <c r="B53" s="266">
        <v>909340</v>
      </c>
      <c r="C53" s="267">
        <v>40060</v>
      </c>
      <c r="D53" s="267">
        <v>40063</v>
      </c>
      <c r="E53" s="268" t="s">
        <v>400</v>
      </c>
      <c r="F53" s="268">
        <v>30</v>
      </c>
      <c r="G53" s="269">
        <v>7.11</v>
      </c>
      <c r="H53" s="270">
        <v>59.95</v>
      </c>
      <c r="I53" s="268">
        <v>0.03</v>
      </c>
      <c r="J53" s="268">
        <v>4</v>
      </c>
      <c r="K53" s="268" t="s">
        <v>401</v>
      </c>
      <c r="L53" s="268">
        <v>1</v>
      </c>
      <c r="M53" s="268">
        <v>0.1</v>
      </c>
      <c r="N53" s="268">
        <v>0.02</v>
      </c>
      <c r="O53" s="271">
        <f t="shared" si="0"/>
        <v>1834</v>
      </c>
    </row>
    <row r="54" spans="1:15">
      <c r="A54" s="255">
        <f t="shared" si="1"/>
        <v>46</v>
      </c>
      <c r="B54" s="266">
        <v>909341</v>
      </c>
      <c r="C54" s="267">
        <v>40065</v>
      </c>
      <c r="D54" s="267">
        <v>40072</v>
      </c>
      <c r="E54" s="268" t="s">
        <v>400</v>
      </c>
      <c r="F54" s="268">
        <v>50</v>
      </c>
      <c r="G54" s="269">
        <v>6.65</v>
      </c>
      <c r="H54" s="270">
        <v>59.55</v>
      </c>
      <c r="I54" s="268">
        <v>0.03</v>
      </c>
      <c r="J54" s="268">
        <v>2</v>
      </c>
      <c r="K54" s="268" t="s">
        <v>401</v>
      </c>
      <c r="L54" s="268">
        <v>1</v>
      </c>
      <c r="M54" s="268">
        <v>0.1</v>
      </c>
      <c r="N54" s="268">
        <v>0.03</v>
      </c>
      <c r="O54" s="271">
        <f t="shared" si="0"/>
        <v>1822</v>
      </c>
    </row>
    <row r="55" spans="1:15">
      <c r="A55" s="255">
        <f t="shared" si="1"/>
        <v>47</v>
      </c>
      <c r="B55" s="266">
        <v>909342</v>
      </c>
      <c r="C55" s="267">
        <v>40071</v>
      </c>
      <c r="D55" s="267">
        <v>40072</v>
      </c>
      <c r="E55" s="268" t="s">
        <v>400</v>
      </c>
      <c r="F55" s="268">
        <v>35</v>
      </c>
      <c r="G55" s="269">
        <v>6.36</v>
      </c>
      <c r="H55" s="270">
        <v>60</v>
      </c>
      <c r="I55" s="268">
        <v>0.04</v>
      </c>
      <c r="J55" s="268">
        <v>12</v>
      </c>
      <c r="K55" s="268" t="s">
        <v>401</v>
      </c>
      <c r="L55" s="268">
        <v>1</v>
      </c>
      <c r="M55" s="268">
        <v>0.1</v>
      </c>
      <c r="N55" s="268">
        <v>0.03</v>
      </c>
      <c r="O55" s="271">
        <f t="shared" si="0"/>
        <v>1836</v>
      </c>
    </row>
    <row r="56" spans="1:15">
      <c r="A56" s="255">
        <f t="shared" si="1"/>
        <v>48</v>
      </c>
      <c r="B56" s="266">
        <v>909343</v>
      </c>
      <c r="C56" s="267">
        <v>40081</v>
      </c>
      <c r="D56" s="267">
        <v>40085</v>
      </c>
      <c r="E56" s="268" t="s">
        <v>400</v>
      </c>
      <c r="F56" s="268">
        <v>30</v>
      </c>
      <c r="G56" s="269">
        <v>5.26</v>
      </c>
      <c r="H56" s="270">
        <v>60.1</v>
      </c>
      <c r="I56" s="268">
        <v>0.03</v>
      </c>
      <c r="J56" s="268">
        <v>2</v>
      </c>
      <c r="K56" s="268" t="s">
        <v>401</v>
      </c>
      <c r="L56" s="268">
        <v>1</v>
      </c>
      <c r="M56" s="268">
        <v>0.1</v>
      </c>
      <c r="N56" s="268">
        <v>0.02</v>
      </c>
      <c r="O56" s="271">
        <f t="shared" si="0"/>
        <v>1839</v>
      </c>
    </row>
    <row r="57" spans="1:15">
      <c r="A57" s="255">
        <f t="shared" si="1"/>
        <v>49</v>
      </c>
      <c r="B57" s="266">
        <v>910344</v>
      </c>
      <c r="C57" s="267">
        <v>40095</v>
      </c>
      <c r="D57" s="267">
        <v>40100</v>
      </c>
      <c r="E57" s="268" t="s">
        <v>400</v>
      </c>
      <c r="F57" s="268">
        <v>30</v>
      </c>
      <c r="G57" s="269">
        <v>6.21</v>
      </c>
      <c r="H57" s="270">
        <v>58.68</v>
      </c>
      <c r="I57" s="268">
        <v>0.02</v>
      </c>
      <c r="J57" s="268">
        <v>10</v>
      </c>
      <c r="K57" s="268" t="s">
        <v>401</v>
      </c>
      <c r="L57" s="268">
        <v>1</v>
      </c>
      <c r="M57" s="268">
        <v>0.1</v>
      </c>
      <c r="N57" s="268">
        <v>0.04</v>
      </c>
      <c r="O57" s="271">
        <f t="shared" si="0"/>
        <v>1795</v>
      </c>
    </row>
    <row r="58" spans="1:15">
      <c r="A58" s="255">
        <f t="shared" si="1"/>
        <v>50</v>
      </c>
      <c r="B58" s="266">
        <v>910345</v>
      </c>
      <c r="C58" s="267">
        <v>40099</v>
      </c>
      <c r="D58" s="267">
        <v>40100</v>
      </c>
      <c r="E58" s="268" t="s">
        <v>400</v>
      </c>
      <c r="F58" s="268">
        <v>30</v>
      </c>
      <c r="G58" s="269">
        <v>6.67</v>
      </c>
      <c r="H58" s="270">
        <v>59.21</v>
      </c>
      <c r="I58" s="268">
        <v>0.02</v>
      </c>
      <c r="J58" s="268">
        <v>8</v>
      </c>
      <c r="K58" s="268" t="s">
        <v>401</v>
      </c>
      <c r="L58" s="268">
        <v>2</v>
      </c>
      <c r="M58" s="268">
        <v>0.1</v>
      </c>
      <c r="N58" s="268">
        <v>0.04</v>
      </c>
      <c r="O58" s="271">
        <f t="shared" si="0"/>
        <v>1811</v>
      </c>
    </row>
    <row r="59" spans="1:15">
      <c r="A59" s="255">
        <f t="shared" si="1"/>
        <v>51</v>
      </c>
      <c r="B59" s="266">
        <v>910346</v>
      </c>
      <c r="C59" s="267">
        <v>40119</v>
      </c>
      <c r="D59" s="267">
        <v>40123</v>
      </c>
      <c r="E59" s="268" t="s">
        <v>400</v>
      </c>
      <c r="F59" s="268">
        <v>30</v>
      </c>
      <c r="G59" s="269">
        <v>6.76</v>
      </c>
      <c r="H59" s="270">
        <v>60.09</v>
      </c>
      <c r="I59" s="268">
        <v>0.04</v>
      </c>
      <c r="J59" s="268">
        <v>4</v>
      </c>
      <c r="K59" s="268" t="s">
        <v>401</v>
      </c>
      <c r="L59" s="268">
        <v>1</v>
      </c>
      <c r="M59" s="268">
        <v>0.1</v>
      </c>
      <c r="N59" s="268">
        <v>0.02</v>
      </c>
      <c r="O59" s="271">
        <f t="shared" si="0"/>
        <v>1838</v>
      </c>
    </row>
    <row r="60" spans="1:15">
      <c r="A60" s="255">
        <f t="shared" si="1"/>
        <v>52</v>
      </c>
      <c r="B60" s="266">
        <v>911347</v>
      </c>
      <c r="C60" s="267">
        <v>40133</v>
      </c>
      <c r="D60" s="267">
        <v>40135</v>
      </c>
      <c r="E60" s="268" t="s">
        <v>400</v>
      </c>
      <c r="F60" s="268">
        <v>30</v>
      </c>
      <c r="G60" s="269">
        <v>5.7</v>
      </c>
      <c r="H60" s="270">
        <v>58.92</v>
      </c>
      <c r="I60" s="268">
        <v>0.03</v>
      </c>
      <c r="J60" s="268">
        <v>2</v>
      </c>
      <c r="K60" s="268" t="s">
        <v>401</v>
      </c>
      <c r="L60" s="268">
        <v>1</v>
      </c>
      <c r="M60" s="268">
        <v>0.1</v>
      </c>
      <c r="N60" s="268">
        <v>0.04</v>
      </c>
      <c r="O60" s="271">
        <f t="shared" si="0"/>
        <v>1802</v>
      </c>
    </row>
    <row r="61" spans="1:15">
      <c r="A61" s="255">
        <f t="shared" si="1"/>
        <v>53</v>
      </c>
      <c r="B61" s="266">
        <v>911348</v>
      </c>
      <c r="C61" s="267">
        <v>40147</v>
      </c>
      <c r="D61" s="267">
        <v>40150</v>
      </c>
      <c r="E61" s="268" t="s">
        <v>400</v>
      </c>
      <c r="F61" s="268">
        <v>25</v>
      </c>
      <c r="G61" s="269">
        <v>6.24</v>
      </c>
      <c r="H61" s="270">
        <v>59.75</v>
      </c>
      <c r="I61" s="268">
        <v>0.02</v>
      </c>
      <c r="J61" s="268">
        <v>2</v>
      </c>
      <c r="K61" s="268" t="s">
        <v>401</v>
      </c>
      <c r="L61" s="268">
        <v>2</v>
      </c>
      <c r="M61" s="268">
        <v>0.1</v>
      </c>
      <c r="N61" s="268">
        <v>0.04</v>
      </c>
      <c r="O61" s="271">
        <f t="shared" si="0"/>
        <v>1828</v>
      </c>
    </row>
    <row r="62" spans="1:15">
      <c r="A62" s="255">
        <f t="shared" si="1"/>
        <v>54</v>
      </c>
      <c r="B62" s="266">
        <v>912349</v>
      </c>
      <c r="C62" s="267">
        <v>40161</v>
      </c>
      <c r="D62" s="267">
        <v>40165</v>
      </c>
      <c r="E62" s="268" t="s">
        <v>400</v>
      </c>
      <c r="F62" s="268">
        <v>35</v>
      </c>
      <c r="G62" s="269">
        <v>6.96</v>
      </c>
      <c r="H62" s="270">
        <v>59.06</v>
      </c>
      <c r="I62" s="268">
        <v>0.04</v>
      </c>
      <c r="J62" s="268">
        <v>2</v>
      </c>
      <c r="K62" s="268" t="s">
        <v>401</v>
      </c>
      <c r="L62" s="268">
        <v>1</v>
      </c>
      <c r="M62" s="268">
        <v>0.1</v>
      </c>
      <c r="N62" s="268">
        <v>0.03</v>
      </c>
      <c r="O62" s="271">
        <f t="shared" si="0"/>
        <v>1807</v>
      </c>
    </row>
    <row r="63" spans="1:15">
      <c r="A63" s="255">
        <f t="shared" si="1"/>
        <v>55</v>
      </c>
      <c r="B63" s="266">
        <v>912350</v>
      </c>
      <c r="C63" s="267">
        <v>40176</v>
      </c>
      <c r="D63" s="267">
        <v>40184</v>
      </c>
      <c r="E63" s="268" t="s">
        <v>400</v>
      </c>
      <c r="F63" s="268">
        <v>25</v>
      </c>
      <c r="G63" s="269">
        <v>6.53</v>
      </c>
      <c r="H63" s="270">
        <v>59.8</v>
      </c>
      <c r="I63" s="268">
        <v>0.03</v>
      </c>
      <c r="J63" s="268">
        <v>8</v>
      </c>
      <c r="K63" s="268" t="s">
        <v>401</v>
      </c>
      <c r="L63" s="268">
        <v>2</v>
      </c>
      <c r="M63" s="268">
        <v>0.1</v>
      </c>
      <c r="N63" s="268">
        <v>0.02</v>
      </c>
      <c r="O63" s="271">
        <f t="shared" si="0"/>
        <v>1829</v>
      </c>
    </row>
    <row r="64" spans="1:15">
      <c r="A64" s="255">
        <f t="shared" si="1"/>
        <v>56</v>
      </c>
      <c r="B64" s="266">
        <v>1001351</v>
      </c>
      <c r="C64" s="267">
        <v>40189</v>
      </c>
      <c r="D64" s="267">
        <v>40192</v>
      </c>
      <c r="E64" s="268" t="s">
        <v>400</v>
      </c>
      <c r="F64" s="268">
        <v>25</v>
      </c>
      <c r="G64" s="269">
        <v>7.12</v>
      </c>
      <c r="H64" s="270">
        <v>59.07</v>
      </c>
      <c r="I64" s="268">
        <v>0.04</v>
      </c>
      <c r="J64" s="268">
        <v>14</v>
      </c>
      <c r="K64" s="268" t="s">
        <v>401</v>
      </c>
      <c r="L64" s="268">
        <v>2</v>
      </c>
      <c r="M64" s="268">
        <v>0.1</v>
      </c>
      <c r="N64" s="268">
        <v>0.02</v>
      </c>
      <c r="O64" s="271">
        <f t="shared" si="0"/>
        <v>1807</v>
      </c>
    </row>
    <row r="65" spans="1:15">
      <c r="A65" s="255">
        <f t="shared" si="1"/>
        <v>57</v>
      </c>
      <c r="B65" s="266">
        <v>1001352</v>
      </c>
      <c r="C65" s="267">
        <v>40194</v>
      </c>
      <c r="D65" s="267">
        <v>40197</v>
      </c>
      <c r="E65" s="268" t="s">
        <v>400</v>
      </c>
      <c r="F65" s="268">
        <v>30</v>
      </c>
      <c r="G65" s="269">
        <v>7.03</v>
      </c>
      <c r="H65" s="270">
        <v>59.16</v>
      </c>
      <c r="I65" s="268">
        <v>0.04</v>
      </c>
      <c r="J65" s="268">
        <v>2</v>
      </c>
      <c r="K65" s="268" t="s">
        <v>401</v>
      </c>
      <c r="L65" s="268">
        <v>1</v>
      </c>
      <c r="M65" s="268">
        <v>0.1</v>
      </c>
      <c r="N65" s="268">
        <v>0.02</v>
      </c>
      <c r="O65" s="271">
        <f t="shared" si="0"/>
        <v>1810</v>
      </c>
    </row>
    <row r="66" spans="1:15">
      <c r="A66" s="255">
        <f t="shared" si="1"/>
        <v>58</v>
      </c>
      <c r="B66" s="266">
        <v>1001353</v>
      </c>
      <c r="C66" s="267">
        <v>40201</v>
      </c>
      <c r="D66" s="267">
        <v>40206</v>
      </c>
      <c r="E66" s="268" t="s">
        <v>400</v>
      </c>
      <c r="F66" s="268">
        <v>30</v>
      </c>
      <c r="G66" s="269">
        <v>6.86</v>
      </c>
      <c r="H66" s="270">
        <v>58.73</v>
      </c>
      <c r="I66" s="268">
        <v>0.02</v>
      </c>
      <c r="J66" s="268">
        <v>2</v>
      </c>
      <c r="K66" s="268" t="s">
        <v>401</v>
      </c>
      <c r="L66" s="268">
        <v>1</v>
      </c>
      <c r="M66" s="268">
        <v>0.1</v>
      </c>
      <c r="N66" s="268">
        <v>0.01</v>
      </c>
      <c r="O66" s="271">
        <f t="shared" si="0"/>
        <v>1797</v>
      </c>
    </row>
    <row r="67" spans="1:15">
      <c r="A67" s="255">
        <f t="shared" si="1"/>
        <v>59</v>
      </c>
      <c r="B67" s="266">
        <v>1001354</v>
      </c>
      <c r="C67" s="267">
        <v>40208</v>
      </c>
      <c r="D67" s="267">
        <v>40211</v>
      </c>
      <c r="E67" s="268" t="s">
        <v>400</v>
      </c>
      <c r="F67" s="268">
        <v>35</v>
      </c>
      <c r="G67" s="269">
        <v>7.11</v>
      </c>
      <c r="H67" s="270">
        <v>59.55</v>
      </c>
      <c r="I67" s="268">
        <v>0.03</v>
      </c>
      <c r="J67" s="268">
        <v>2</v>
      </c>
      <c r="K67" s="268" t="s">
        <v>401</v>
      </c>
      <c r="L67" s="268">
        <v>1</v>
      </c>
      <c r="M67" s="268">
        <v>0.1</v>
      </c>
      <c r="N67" s="268">
        <v>0.01</v>
      </c>
      <c r="O67" s="271">
        <f t="shared" si="0"/>
        <v>1822</v>
      </c>
    </row>
    <row r="68" spans="1:15">
      <c r="A68" s="255">
        <f t="shared" si="1"/>
        <v>60</v>
      </c>
      <c r="B68" s="266">
        <v>1002355</v>
      </c>
      <c r="C68" s="267">
        <v>40214</v>
      </c>
      <c r="D68" s="267">
        <v>40218</v>
      </c>
      <c r="E68" s="268" t="s">
        <v>400</v>
      </c>
      <c r="F68" s="268">
        <v>35</v>
      </c>
      <c r="G68" s="269">
        <v>7.54</v>
      </c>
      <c r="H68" s="270">
        <v>59.77</v>
      </c>
      <c r="I68" s="268">
        <v>0.04</v>
      </c>
      <c r="J68" s="268">
        <v>2</v>
      </c>
      <c r="K68" s="268" t="s">
        <v>401</v>
      </c>
      <c r="L68" s="268">
        <v>1</v>
      </c>
      <c r="M68" s="268">
        <v>0.1</v>
      </c>
      <c r="N68" s="268">
        <v>0.01</v>
      </c>
      <c r="O68" s="271">
        <f t="shared" si="0"/>
        <v>1828</v>
      </c>
    </row>
    <row r="69" spans="1:15">
      <c r="A69" s="255">
        <f t="shared" si="1"/>
        <v>61</v>
      </c>
      <c r="B69" s="266">
        <v>1002356</v>
      </c>
      <c r="C69" s="267">
        <v>40220</v>
      </c>
      <c r="D69" s="267">
        <v>40224</v>
      </c>
      <c r="E69" s="268" t="s">
        <v>400</v>
      </c>
      <c r="F69" s="268">
        <v>35</v>
      </c>
      <c r="G69" s="269">
        <v>7.13</v>
      </c>
      <c r="H69" s="270">
        <v>60.73</v>
      </c>
      <c r="I69" s="268">
        <v>0.04</v>
      </c>
      <c r="J69" s="268">
        <v>2</v>
      </c>
      <c r="K69" s="268" t="s">
        <v>401</v>
      </c>
      <c r="L69" s="268">
        <v>1</v>
      </c>
      <c r="M69" s="268">
        <v>0.1</v>
      </c>
      <c r="N69" s="268">
        <v>0.01</v>
      </c>
      <c r="O69" s="271">
        <f t="shared" si="0"/>
        <v>1858</v>
      </c>
    </row>
    <row r="70" spans="1:15">
      <c r="A70" s="255">
        <f t="shared" si="1"/>
        <v>62</v>
      </c>
      <c r="B70" s="266">
        <v>1004357</v>
      </c>
      <c r="C70" s="267">
        <v>40280</v>
      </c>
      <c r="D70" s="267">
        <v>40282</v>
      </c>
      <c r="E70" s="268" t="s">
        <v>400</v>
      </c>
      <c r="F70" s="268">
        <v>35</v>
      </c>
      <c r="G70" s="269">
        <v>6.97</v>
      </c>
      <c r="H70" s="270">
        <v>59.68</v>
      </c>
      <c r="I70" s="268">
        <v>0.04</v>
      </c>
      <c r="J70" s="268">
        <v>2</v>
      </c>
      <c r="K70" s="268" t="s">
        <v>401</v>
      </c>
      <c r="L70" s="268">
        <v>1</v>
      </c>
      <c r="M70" s="268">
        <v>0.1</v>
      </c>
      <c r="N70" s="268">
        <v>0.04</v>
      </c>
      <c r="O70" s="271">
        <f t="shared" si="0"/>
        <v>1826</v>
      </c>
    </row>
    <row r="71" spans="1:15">
      <c r="A71" s="255">
        <f t="shared" si="1"/>
        <v>63</v>
      </c>
      <c r="B71" s="266">
        <v>1004358</v>
      </c>
      <c r="C71" s="267">
        <v>40287</v>
      </c>
      <c r="D71" s="267">
        <v>40288</v>
      </c>
      <c r="E71" s="268" t="s">
        <v>400</v>
      </c>
      <c r="F71" s="268">
        <v>35</v>
      </c>
      <c r="G71" s="269">
        <v>6.96</v>
      </c>
      <c r="H71" s="270">
        <v>59.79</v>
      </c>
      <c r="I71" s="268">
        <v>0.03</v>
      </c>
      <c r="J71" s="268">
        <v>2</v>
      </c>
      <c r="K71" s="268" t="s">
        <v>401</v>
      </c>
      <c r="L71" s="268">
        <v>1</v>
      </c>
      <c r="M71" s="268">
        <v>0.1</v>
      </c>
      <c r="N71" s="268">
        <v>0.03</v>
      </c>
      <c r="O71" s="271">
        <f t="shared" si="0"/>
        <v>1829</v>
      </c>
    </row>
    <row r="72" spans="1:15">
      <c r="A72" s="255">
        <f t="shared" si="1"/>
        <v>64</v>
      </c>
      <c r="B72" s="266">
        <v>1004359</v>
      </c>
      <c r="C72" s="267">
        <v>40300</v>
      </c>
      <c r="D72" s="267">
        <v>40308</v>
      </c>
      <c r="E72" s="268" t="s">
        <v>400</v>
      </c>
      <c r="F72" s="268">
        <v>35</v>
      </c>
      <c r="G72" s="269">
        <v>7.21</v>
      </c>
      <c r="H72" s="270">
        <v>59.64</v>
      </c>
      <c r="I72" s="268">
        <v>0.02</v>
      </c>
      <c r="J72" s="268">
        <v>10</v>
      </c>
      <c r="K72" s="268" t="s">
        <v>401</v>
      </c>
      <c r="L72" s="268">
        <v>1</v>
      </c>
      <c r="M72" s="268">
        <v>0.1</v>
      </c>
      <c r="N72" s="268">
        <v>0.04</v>
      </c>
      <c r="O72" s="271">
        <f t="shared" si="0"/>
        <v>1824</v>
      </c>
    </row>
    <row r="73" spans="1:15">
      <c r="A73" s="255">
        <f t="shared" si="1"/>
        <v>65</v>
      </c>
      <c r="B73" s="266">
        <v>1005360</v>
      </c>
      <c r="C73" s="267">
        <v>40312</v>
      </c>
      <c r="D73" s="267">
        <v>40315</v>
      </c>
      <c r="E73" s="268" t="s">
        <v>400</v>
      </c>
      <c r="F73" s="268">
        <v>30</v>
      </c>
      <c r="G73" s="269">
        <v>7.13</v>
      </c>
      <c r="H73" s="270">
        <v>59.82</v>
      </c>
      <c r="I73" s="268">
        <v>0.03</v>
      </c>
      <c r="J73" s="268">
        <v>6</v>
      </c>
      <c r="K73" s="268" t="s">
        <v>401</v>
      </c>
      <c r="L73" s="268">
        <v>1</v>
      </c>
      <c r="M73" s="268">
        <v>0.1</v>
      </c>
      <c r="N73" s="268">
        <v>0.04</v>
      </c>
      <c r="O73" s="271">
        <f t="shared" ref="O73:O136" si="2">ROUNDDOWN((3060*H73/100),0)</f>
        <v>1830</v>
      </c>
    </row>
    <row r="74" spans="1:15">
      <c r="A74" s="255">
        <f t="shared" si="1"/>
        <v>66</v>
      </c>
      <c r="B74" s="266">
        <v>1006361</v>
      </c>
      <c r="C74" s="267">
        <v>40345</v>
      </c>
      <c r="D74" s="267">
        <v>40346</v>
      </c>
      <c r="E74" s="268" t="s">
        <v>400</v>
      </c>
      <c r="F74" s="268">
        <v>30</v>
      </c>
      <c r="G74" s="269">
        <v>6.61</v>
      </c>
      <c r="H74" s="270">
        <v>59.42</v>
      </c>
      <c r="I74" s="268">
        <v>0.03</v>
      </c>
      <c r="J74" s="268">
        <v>14</v>
      </c>
      <c r="K74" s="268" t="s">
        <v>401</v>
      </c>
      <c r="L74" s="268">
        <v>1</v>
      </c>
      <c r="M74" s="268">
        <v>0.1</v>
      </c>
      <c r="N74" s="268">
        <v>0.03</v>
      </c>
      <c r="O74" s="271">
        <f t="shared" si="2"/>
        <v>1818</v>
      </c>
    </row>
    <row r="75" spans="1:15">
      <c r="A75" s="255">
        <f t="shared" ref="A75:A138" si="3">(A74+1)</f>
        <v>67</v>
      </c>
      <c r="B75" s="266">
        <v>1007362</v>
      </c>
      <c r="C75" s="267">
        <v>40383</v>
      </c>
      <c r="D75" s="267">
        <v>40386</v>
      </c>
      <c r="E75" s="268" t="s">
        <v>400</v>
      </c>
      <c r="F75" s="268">
        <v>30</v>
      </c>
      <c r="G75" s="269">
        <v>6.1</v>
      </c>
      <c r="H75" s="270">
        <v>60.2</v>
      </c>
      <c r="I75" s="268">
        <v>0.03</v>
      </c>
      <c r="J75" s="268">
        <v>6</v>
      </c>
      <c r="K75" s="268" t="s">
        <v>401</v>
      </c>
      <c r="L75" s="268">
        <v>1</v>
      </c>
      <c r="M75" s="268">
        <v>0.1</v>
      </c>
      <c r="N75" s="268">
        <v>0.02</v>
      </c>
      <c r="O75" s="271">
        <f t="shared" si="2"/>
        <v>1842</v>
      </c>
    </row>
    <row r="76" spans="1:15">
      <c r="A76" s="255">
        <f t="shared" si="3"/>
        <v>68</v>
      </c>
      <c r="B76" s="266">
        <v>1008363</v>
      </c>
      <c r="C76" s="267">
        <v>40393</v>
      </c>
      <c r="D76" s="267">
        <v>40399</v>
      </c>
      <c r="E76" s="268" t="s">
        <v>400</v>
      </c>
      <c r="F76" s="268">
        <v>30</v>
      </c>
      <c r="G76" s="269">
        <v>6.64</v>
      </c>
      <c r="H76" s="270">
        <v>60.52</v>
      </c>
      <c r="I76" s="268">
        <v>0.03</v>
      </c>
      <c r="J76" s="268">
        <v>2</v>
      </c>
      <c r="K76" s="268" t="s">
        <v>401</v>
      </c>
      <c r="L76" s="268">
        <v>1</v>
      </c>
      <c r="M76" s="268">
        <v>0.1</v>
      </c>
      <c r="N76" s="268">
        <v>0.02</v>
      </c>
      <c r="O76" s="271">
        <f t="shared" si="2"/>
        <v>1851</v>
      </c>
    </row>
    <row r="77" spans="1:15">
      <c r="A77" s="255">
        <f t="shared" si="3"/>
        <v>69</v>
      </c>
      <c r="B77" s="266">
        <v>1008364</v>
      </c>
      <c r="C77" s="267">
        <v>40398</v>
      </c>
      <c r="D77" s="267">
        <v>40401</v>
      </c>
      <c r="E77" s="268" t="s">
        <v>400</v>
      </c>
      <c r="F77" s="268">
        <v>30</v>
      </c>
      <c r="G77" s="269">
        <v>6.23</v>
      </c>
      <c r="H77" s="270">
        <v>60.21</v>
      </c>
      <c r="I77" s="268">
        <v>0.03</v>
      </c>
      <c r="J77" s="268">
        <v>2</v>
      </c>
      <c r="K77" s="268" t="s">
        <v>401</v>
      </c>
      <c r="L77" s="268">
        <v>1</v>
      </c>
      <c r="M77" s="268">
        <v>0.1</v>
      </c>
      <c r="N77" s="268">
        <v>0.02</v>
      </c>
      <c r="O77" s="271">
        <f t="shared" si="2"/>
        <v>1842</v>
      </c>
    </row>
    <row r="78" spans="1:15">
      <c r="A78" s="255">
        <f t="shared" si="3"/>
        <v>70</v>
      </c>
      <c r="B78" s="268">
        <v>1009365</v>
      </c>
      <c r="C78" s="267">
        <v>40424</v>
      </c>
      <c r="D78" s="267">
        <v>40425</v>
      </c>
      <c r="E78" s="268" t="s">
        <v>400</v>
      </c>
      <c r="F78" s="268">
        <v>35</v>
      </c>
      <c r="G78" s="269">
        <v>5.38</v>
      </c>
      <c r="H78" s="270">
        <v>57.56</v>
      </c>
      <c r="I78" s="268">
        <v>0.02</v>
      </c>
      <c r="J78" s="268">
        <v>1118</v>
      </c>
      <c r="K78" s="268" t="s">
        <v>401</v>
      </c>
      <c r="L78" s="268">
        <v>1</v>
      </c>
      <c r="M78" s="268">
        <v>0.1</v>
      </c>
      <c r="N78" s="268">
        <v>0.02</v>
      </c>
      <c r="O78" s="271">
        <f t="shared" si="2"/>
        <v>1761</v>
      </c>
    </row>
    <row r="79" spans="1:15">
      <c r="A79" s="255">
        <f t="shared" si="3"/>
        <v>71</v>
      </c>
      <c r="B79" s="266">
        <v>1009366</v>
      </c>
      <c r="C79" s="267">
        <v>40426</v>
      </c>
      <c r="D79" s="267">
        <v>40427</v>
      </c>
      <c r="E79" s="268" t="s">
        <v>400</v>
      </c>
      <c r="F79" s="268">
        <v>40</v>
      </c>
      <c r="G79" s="269">
        <v>6.32</v>
      </c>
      <c r="H79" s="270">
        <v>55.77</v>
      </c>
      <c r="I79" s="268">
        <v>0.03</v>
      </c>
      <c r="J79" s="268">
        <v>8</v>
      </c>
      <c r="K79" s="268" t="s">
        <v>401</v>
      </c>
      <c r="L79" s="268">
        <v>1</v>
      </c>
      <c r="M79" s="268">
        <v>0.1</v>
      </c>
      <c r="N79" s="268">
        <v>0.02</v>
      </c>
      <c r="O79" s="271">
        <f t="shared" si="2"/>
        <v>1706</v>
      </c>
    </row>
    <row r="80" spans="1:15">
      <c r="A80" s="255">
        <f t="shared" si="3"/>
        <v>72</v>
      </c>
      <c r="B80" s="266">
        <v>1009367</v>
      </c>
      <c r="C80" s="267">
        <v>40429</v>
      </c>
      <c r="D80" s="267">
        <v>40429</v>
      </c>
      <c r="E80" s="268" t="s">
        <v>400</v>
      </c>
      <c r="F80" s="268">
        <v>35</v>
      </c>
      <c r="G80" s="269">
        <v>6.4</v>
      </c>
      <c r="H80" s="270">
        <v>56.2</v>
      </c>
      <c r="I80" s="268">
        <v>0.04</v>
      </c>
      <c r="J80" s="268">
        <v>2</v>
      </c>
      <c r="K80" s="268" t="s">
        <v>401</v>
      </c>
      <c r="L80" s="268">
        <v>1</v>
      </c>
      <c r="M80" s="268">
        <v>0.1</v>
      </c>
      <c r="N80" s="268">
        <v>0.01</v>
      </c>
      <c r="O80" s="271">
        <f t="shared" si="2"/>
        <v>1719</v>
      </c>
    </row>
    <row r="81" spans="1:25">
      <c r="A81" s="255">
        <f t="shared" si="3"/>
        <v>73</v>
      </c>
      <c r="B81" s="266">
        <v>1009368</v>
      </c>
      <c r="C81" s="267">
        <v>40434</v>
      </c>
      <c r="D81" s="267">
        <v>40435</v>
      </c>
      <c r="E81" s="268" t="s">
        <v>400</v>
      </c>
      <c r="F81" s="268">
        <v>35</v>
      </c>
      <c r="G81" s="269">
        <v>6.12</v>
      </c>
      <c r="H81" s="270">
        <v>56.87</v>
      </c>
      <c r="I81" s="268">
        <v>0.04</v>
      </c>
      <c r="J81" s="268">
        <v>2</v>
      </c>
      <c r="K81" s="268" t="s">
        <v>401</v>
      </c>
      <c r="L81" s="268">
        <v>1</v>
      </c>
      <c r="M81" s="268">
        <v>0.1</v>
      </c>
      <c r="N81" s="268">
        <v>0.03</v>
      </c>
      <c r="O81" s="271">
        <f t="shared" si="2"/>
        <v>1740</v>
      </c>
    </row>
    <row r="82" spans="1:25">
      <c r="A82" s="255">
        <f t="shared" si="3"/>
        <v>74</v>
      </c>
      <c r="B82" s="266">
        <v>1009369</v>
      </c>
      <c r="C82" s="267">
        <v>40440</v>
      </c>
      <c r="D82" s="267">
        <v>40442</v>
      </c>
      <c r="E82" s="268" t="s">
        <v>400</v>
      </c>
      <c r="F82" s="268">
        <v>30</v>
      </c>
      <c r="G82" s="269">
        <v>6.48</v>
      </c>
      <c r="H82" s="270">
        <v>56.12</v>
      </c>
      <c r="I82" s="268">
        <v>0.04</v>
      </c>
      <c r="J82" s="268">
        <v>2</v>
      </c>
      <c r="K82" s="268" t="s">
        <v>401</v>
      </c>
      <c r="L82" s="268">
        <v>1</v>
      </c>
      <c r="M82" s="268">
        <v>0.1</v>
      </c>
      <c r="N82" s="268">
        <v>0.03</v>
      </c>
      <c r="O82" s="271">
        <f t="shared" si="2"/>
        <v>1717</v>
      </c>
    </row>
    <row r="83" spans="1:25">
      <c r="A83" s="255">
        <f t="shared" si="3"/>
        <v>75</v>
      </c>
      <c r="B83" s="266">
        <v>1010370</v>
      </c>
      <c r="C83" s="267">
        <v>40458</v>
      </c>
      <c r="D83" s="267">
        <v>40458</v>
      </c>
      <c r="E83" s="268" t="s">
        <v>400</v>
      </c>
      <c r="F83" s="268">
        <v>30</v>
      </c>
      <c r="G83" s="269">
        <v>6.16</v>
      </c>
      <c r="H83" s="270">
        <v>54.02</v>
      </c>
      <c r="I83" s="268">
        <v>0.03</v>
      </c>
      <c r="J83" s="268">
        <v>6</v>
      </c>
      <c r="K83" s="268" t="s">
        <v>401</v>
      </c>
      <c r="L83" s="268">
        <v>1</v>
      </c>
      <c r="M83" s="268">
        <v>0.1</v>
      </c>
      <c r="N83" s="268">
        <v>0.02</v>
      </c>
      <c r="O83" s="271">
        <f t="shared" si="2"/>
        <v>1653</v>
      </c>
      <c r="Y83" s="255">
        <v>1.034</v>
      </c>
    </row>
    <row r="84" spans="1:25">
      <c r="A84" s="255">
        <f t="shared" si="3"/>
        <v>76</v>
      </c>
      <c r="B84" s="266">
        <v>1010371</v>
      </c>
      <c r="C84" s="267">
        <v>40464</v>
      </c>
      <c r="D84" s="267">
        <v>40465</v>
      </c>
      <c r="E84" s="268" t="s">
        <v>400</v>
      </c>
      <c r="F84" s="268">
        <v>35</v>
      </c>
      <c r="G84" s="269">
        <v>6.94</v>
      </c>
      <c r="H84" s="270">
        <v>58.51</v>
      </c>
      <c r="I84" s="268">
        <v>0.03</v>
      </c>
      <c r="J84" s="268">
        <v>4</v>
      </c>
      <c r="K84" s="268" t="s">
        <v>401</v>
      </c>
      <c r="L84" s="268">
        <v>1</v>
      </c>
      <c r="M84" s="268">
        <v>0.1</v>
      </c>
      <c r="N84" s="268">
        <v>0.02</v>
      </c>
      <c r="O84" s="271">
        <f t="shared" si="2"/>
        <v>1790</v>
      </c>
    </row>
    <row r="85" spans="1:25">
      <c r="A85" s="255">
        <f t="shared" si="3"/>
        <v>77</v>
      </c>
      <c r="B85" s="266">
        <v>1010372</v>
      </c>
      <c r="C85" s="267">
        <v>40470</v>
      </c>
      <c r="D85" s="267">
        <v>40470</v>
      </c>
      <c r="E85" s="268" t="s">
        <v>400</v>
      </c>
      <c r="F85" s="268">
        <v>35</v>
      </c>
      <c r="G85" s="269">
        <v>7.09</v>
      </c>
      <c r="H85" s="270">
        <v>59.3</v>
      </c>
      <c r="I85" s="268">
        <v>0.03</v>
      </c>
      <c r="J85" s="268">
        <v>2</v>
      </c>
      <c r="K85" s="268" t="s">
        <v>401</v>
      </c>
      <c r="L85" s="268">
        <v>1</v>
      </c>
      <c r="M85" s="268">
        <v>0.1</v>
      </c>
      <c r="N85" s="268">
        <v>0.03</v>
      </c>
      <c r="O85" s="271">
        <f t="shared" si="2"/>
        <v>1814</v>
      </c>
    </row>
    <row r="86" spans="1:25">
      <c r="A86" s="255">
        <f t="shared" si="3"/>
        <v>78</v>
      </c>
      <c r="B86" s="266">
        <v>1010373</v>
      </c>
      <c r="C86" s="267">
        <v>40472</v>
      </c>
      <c r="D86" s="267">
        <v>40473</v>
      </c>
      <c r="E86" s="268" t="s">
        <v>400</v>
      </c>
      <c r="F86" s="268">
        <v>45</v>
      </c>
      <c r="G86" s="269">
        <v>7.02</v>
      </c>
      <c r="H86" s="270">
        <v>59.06</v>
      </c>
      <c r="I86" s="268">
        <v>0.02</v>
      </c>
      <c r="J86" s="268">
        <v>2</v>
      </c>
      <c r="K86" s="268" t="s">
        <v>401</v>
      </c>
      <c r="L86" s="268">
        <v>1</v>
      </c>
      <c r="M86" s="268">
        <v>0.1</v>
      </c>
      <c r="N86" s="268">
        <v>0.04</v>
      </c>
      <c r="O86" s="271">
        <f t="shared" si="2"/>
        <v>1807</v>
      </c>
    </row>
    <row r="87" spans="1:25">
      <c r="A87" s="255">
        <f t="shared" si="3"/>
        <v>79</v>
      </c>
      <c r="B87" s="266">
        <v>1010374</v>
      </c>
      <c r="C87" s="267">
        <v>40479</v>
      </c>
      <c r="D87" s="267">
        <v>40480</v>
      </c>
      <c r="E87" s="268" t="s">
        <v>400</v>
      </c>
      <c r="F87" s="268">
        <v>50</v>
      </c>
      <c r="G87" s="269">
        <v>7.24</v>
      </c>
      <c r="H87" s="270">
        <v>59.37</v>
      </c>
      <c r="I87" s="268">
        <v>0.03</v>
      </c>
      <c r="J87" s="268">
        <v>2</v>
      </c>
      <c r="K87" s="268" t="s">
        <v>401</v>
      </c>
      <c r="L87" s="268">
        <v>1</v>
      </c>
      <c r="M87" s="268">
        <v>0.1</v>
      </c>
      <c r="N87" s="268">
        <v>0.03</v>
      </c>
      <c r="O87" s="271">
        <f t="shared" si="2"/>
        <v>1816</v>
      </c>
    </row>
    <row r="88" spans="1:25">
      <c r="A88" s="255">
        <f t="shared" si="3"/>
        <v>80</v>
      </c>
      <c r="B88" s="266">
        <v>1011375</v>
      </c>
      <c r="C88" s="267">
        <v>40488</v>
      </c>
      <c r="D88" s="267">
        <v>40490</v>
      </c>
      <c r="E88" s="268" t="s">
        <v>400</v>
      </c>
      <c r="F88" s="268">
        <v>40</v>
      </c>
      <c r="G88" s="269">
        <v>6.56</v>
      </c>
      <c r="H88" s="270">
        <v>57.91</v>
      </c>
      <c r="I88" s="268">
        <v>0.02</v>
      </c>
      <c r="J88" s="268">
        <v>8</v>
      </c>
      <c r="K88" s="268" t="s">
        <v>401</v>
      </c>
      <c r="L88" s="268">
        <v>1</v>
      </c>
      <c r="M88" s="268">
        <v>0.1</v>
      </c>
      <c r="N88" s="268">
        <v>0.03</v>
      </c>
      <c r="O88" s="271">
        <f t="shared" si="2"/>
        <v>1772</v>
      </c>
    </row>
    <row r="89" spans="1:25">
      <c r="A89" s="255">
        <f t="shared" si="3"/>
        <v>81</v>
      </c>
      <c r="B89" s="266">
        <v>1011376</v>
      </c>
      <c r="C89" s="267">
        <v>40502</v>
      </c>
      <c r="D89" s="267">
        <v>40503</v>
      </c>
      <c r="E89" s="268" t="s">
        <v>400</v>
      </c>
      <c r="F89" s="268">
        <v>45</v>
      </c>
      <c r="G89" s="269">
        <v>6.19</v>
      </c>
      <c r="H89" s="270">
        <v>57.86</v>
      </c>
      <c r="I89" s="268">
        <v>0.01</v>
      </c>
      <c r="J89" s="268">
        <v>2</v>
      </c>
      <c r="K89" s="268" t="s">
        <v>401</v>
      </c>
      <c r="L89" s="268">
        <v>1</v>
      </c>
      <c r="M89" s="268">
        <v>0.1</v>
      </c>
      <c r="N89" s="268">
        <v>0.04</v>
      </c>
      <c r="O89" s="271">
        <f t="shared" si="2"/>
        <v>1770</v>
      </c>
    </row>
    <row r="90" spans="1:25">
      <c r="A90" s="255">
        <f t="shared" si="3"/>
        <v>82</v>
      </c>
      <c r="B90" s="266">
        <v>1011377</v>
      </c>
      <c r="C90" s="267">
        <v>40505</v>
      </c>
      <c r="D90" s="267">
        <v>40507</v>
      </c>
      <c r="E90" s="268" t="s">
        <v>400</v>
      </c>
      <c r="F90" s="268">
        <v>35</v>
      </c>
      <c r="G90" s="269">
        <v>6.07</v>
      </c>
      <c r="H90" s="270">
        <v>59.37</v>
      </c>
      <c r="I90" s="268">
        <v>0.03</v>
      </c>
      <c r="J90" s="268">
        <v>2</v>
      </c>
      <c r="K90" s="268" t="s">
        <v>401</v>
      </c>
      <c r="L90" s="268">
        <v>2</v>
      </c>
      <c r="M90" s="268">
        <v>0.1</v>
      </c>
      <c r="N90" s="268">
        <v>0.02</v>
      </c>
      <c r="O90" s="271">
        <f t="shared" si="2"/>
        <v>1816</v>
      </c>
    </row>
    <row r="91" spans="1:25">
      <c r="A91" s="255">
        <f t="shared" si="3"/>
        <v>83</v>
      </c>
      <c r="B91" s="266">
        <v>1011378</v>
      </c>
      <c r="C91" s="267">
        <v>40508</v>
      </c>
      <c r="D91" s="267">
        <v>40512</v>
      </c>
      <c r="E91" s="268" t="s">
        <v>400</v>
      </c>
      <c r="F91" s="268">
        <v>35</v>
      </c>
      <c r="G91" s="269">
        <v>6.48</v>
      </c>
      <c r="H91" s="270">
        <v>59.67</v>
      </c>
      <c r="I91" s="268">
        <v>0.02</v>
      </c>
      <c r="J91" s="268">
        <v>2</v>
      </c>
      <c r="K91" s="268" t="s">
        <v>401</v>
      </c>
      <c r="L91" s="268">
        <v>2</v>
      </c>
      <c r="M91" s="268">
        <v>0.1</v>
      </c>
      <c r="N91" s="268">
        <v>0.03</v>
      </c>
      <c r="O91" s="271">
        <f t="shared" si="2"/>
        <v>1825</v>
      </c>
    </row>
    <row r="92" spans="1:25">
      <c r="A92" s="255">
        <f t="shared" si="3"/>
        <v>84</v>
      </c>
      <c r="B92" s="266">
        <v>1012379</v>
      </c>
      <c r="C92" s="267">
        <v>40517</v>
      </c>
      <c r="D92" s="267">
        <v>40518</v>
      </c>
      <c r="E92" s="268" t="s">
        <v>400</v>
      </c>
      <c r="F92" s="268">
        <v>35</v>
      </c>
      <c r="G92" s="269">
        <v>6.26</v>
      </c>
      <c r="H92" s="270">
        <v>59.94</v>
      </c>
      <c r="I92" s="268">
        <v>0.04</v>
      </c>
      <c r="J92" s="268">
        <v>4</v>
      </c>
      <c r="K92" s="268" t="s">
        <v>401</v>
      </c>
      <c r="L92" s="268">
        <v>2</v>
      </c>
      <c r="M92" s="268">
        <v>0.1</v>
      </c>
      <c r="N92" s="268">
        <v>0.03</v>
      </c>
      <c r="O92" s="271">
        <f t="shared" si="2"/>
        <v>1834</v>
      </c>
    </row>
    <row r="93" spans="1:25">
      <c r="A93" s="255">
        <f t="shared" si="3"/>
        <v>85</v>
      </c>
      <c r="B93" s="266">
        <v>1012380</v>
      </c>
      <c r="C93" s="267">
        <v>40521</v>
      </c>
      <c r="D93" s="267">
        <v>40525</v>
      </c>
      <c r="E93" s="268" t="s">
        <v>400</v>
      </c>
      <c r="F93" s="268">
        <v>35</v>
      </c>
      <c r="G93" s="269">
        <v>6.95</v>
      </c>
      <c r="H93" s="270">
        <v>60.39</v>
      </c>
      <c r="I93" s="268">
        <v>0.04</v>
      </c>
      <c r="J93" s="268">
        <v>2</v>
      </c>
      <c r="K93" s="268" t="s">
        <v>401</v>
      </c>
      <c r="L93" s="268">
        <v>1</v>
      </c>
      <c r="M93" s="268">
        <v>0.1</v>
      </c>
      <c r="N93" s="268">
        <v>0.06</v>
      </c>
      <c r="O93" s="271">
        <f t="shared" si="2"/>
        <v>1847</v>
      </c>
    </row>
    <row r="94" spans="1:25">
      <c r="A94" s="255">
        <f t="shared" si="3"/>
        <v>86</v>
      </c>
      <c r="B94" s="266">
        <v>1012381</v>
      </c>
      <c r="C94" s="267">
        <v>40526</v>
      </c>
      <c r="D94" s="267">
        <v>40527</v>
      </c>
      <c r="E94" s="268" t="s">
        <v>400</v>
      </c>
      <c r="F94" s="268">
        <v>40</v>
      </c>
      <c r="G94" s="269">
        <v>7.21</v>
      </c>
      <c r="H94" s="270">
        <v>58.38</v>
      </c>
      <c r="I94" s="268">
        <v>0.02</v>
      </c>
      <c r="J94" s="268">
        <v>2</v>
      </c>
      <c r="K94" s="268" t="s">
        <v>401</v>
      </c>
      <c r="L94" s="268">
        <v>1</v>
      </c>
      <c r="M94" s="268">
        <v>0.1</v>
      </c>
      <c r="N94" s="268">
        <v>0.01</v>
      </c>
      <c r="O94" s="271">
        <f t="shared" si="2"/>
        <v>1786</v>
      </c>
    </row>
    <row r="95" spans="1:25">
      <c r="A95" s="255">
        <f t="shared" si="3"/>
        <v>87</v>
      </c>
      <c r="B95" s="266">
        <v>1012382</v>
      </c>
      <c r="C95" s="267">
        <v>40530</v>
      </c>
      <c r="D95" s="267">
        <v>40531</v>
      </c>
      <c r="E95" s="268" t="s">
        <v>400</v>
      </c>
      <c r="F95" s="268">
        <v>40</v>
      </c>
      <c r="G95" s="269">
        <v>7.2</v>
      </c>
      <c r="H95" s="270">
        <v>59.74</v>
      </c>
      <c r="I95" s="268">
        <v>0.01</v>
      </c>
      <c r="J95" s="268">
        <v>2</v>
      </c>
      <c r="K95" s="268" t="s">
        <v>401</v>
      </c>
      <c r="L95" s="268">
        <v>2</v>
      </c>
      <c r="M95" s="268">
        <v>0.1</v>
      </c>
      <c r="N95" s="268">
        <v>0.03</v>
      </c>
      <c r="O95" s="271">
        <f t="shared" si="2"/>
        <v>1828</v>
      </c>
    </row>
    <row r="96" spans="1:25">
      <c r="A96" s="255">
        <f t="shared" si="3"/>
        <v>88</v>
      </c>
      <c r="B96" s="266">
        <v>1012383</v>
      </c>
      <c r="C96" s="267">
        <v>40538</v>
      </c>
      <c r="D96" s="267">
        <v>40540</v>
      </c>
      <c r="E96" s="268" t="s">
        <v>400</v>
      </c>
      <c r="F96" s="268">
        <v>40</v>
      </c>
      <c r="G96" s="269">
        <v>7.13</v>
      </c>
      <c r="H96" s="270">
        <v>59.01</v>
      </c>
      <c r="I96" s="268">
        <v>0.03</v>
      </c>
      <c r="J96" s="268">
        <v>2</v>
      </c>
      <c r="K96" s="268" t="s">
        <v>401</v>
      </c>
      <c r="L96" s="268">
        <v>1</v>
      </c>
      <c r="M96" s="268">
        <v>0.1</v>
      </c>
      <c r="N96" s="268">
        <v>0.05</v>
      </c>
      <c r="O96" s="271">
        <f t="shared" si="2"/>
        <v>1805</v>
      </c>
    </row>
    <row r="97" spans="1:24">
      <c r="A97" s="255">
        <f t="shared" si="3"/>
        <v>89</v>
      </c>
      <c r="B97" s="266">
        <v>1101384</v>
      </c>
      <c r="C97" s="267">
        <v>40549</v>
      </c>
      <c r="D97" s="267">
        <v>40550</v>
      </c>
      <c r="E97" s="268" t="s">
        <v>400</v>
      </c>
      <c r="F97" s="268">
        <v>30</v>
      </c>
      <c r="G97" s="269">
        <v>7.08</v>
      </c>
      <c r="H97" s="270">
        <v>59.76</v>
      </c>
      <c r="I97" s="268">
        <v>0.02</v>
      </c>
      <c r="J97" s="268">
        <v>2</v>
      </c>
      <c r="K97" s="268" t="s">
        <v>401</v>
      </c>
      <c r="L97" s="268">
        <v>1</v>
      </c>
      <c r="M97" s="268">
        <v>0.1</v>
      </c>
      <c r="N97" s="268">
        <v>0.03</v>
      </c>
      <c r="O97" s="271">
        <f t="shared" si="2"/>
        <v>1828</v>
      </c>
    </row>
    <row r="98" spans="1:24">
      <c r="A98" s="255">
        <f t="shared" si="3"/>
        <v>90</v>
      </c>
      <c r="B98" s="266">
        <v>1101385</v>
      </c>
      <c r="C98" s="267">
        <v>40556</v>
      </c>
      <c r="D98" s="267">
        <v>40557</v>
      </c>
      <c r="E98" s="268" t="s">
        <v>400</v>
      </c>
      <c r="F98" s="268">
        <v>30</v>
      </c>
      <c r="G98" s="269">
        <v>7.08</v>
      </c>
      <c r="H98" s="270">
        <v>58.81</v>
      </c>
      <c r="I98" s="268">
        <v>0.03</v>
      </c>
      <c r="J98" s="268">
        <v>2</v>
      </c>
      <c r="K98" s="268" t="s">
        <v>401</v>
      </c>
      <c r="L98" s="268">
        <v>1</v>
      </c>
      <c r="M98" s="268">
        <v>0.1</v>
      </c>
      <c r="N98" s="268">
        <v>0.01</v>
      </c>
      <c r="O98" s="271">
        <f t="shared" si="2"/>
        <v>1799</v>
      </c>
    </row>
    <row r="99" spans="1:24">
      <c r="A99" s="255">
        <f t="shared" si="3"/>
        <v>91</v>
      </c>
      <c r="B99" s="266">
        <v>1101386</v>
      </c>
      <c r="C99" s="267">
        <v>40567</v>
      </c>
      <c r="D99" s="267">
        <v>40568</v>
      </c>
      <c r="E99" s="268" t="s">
        <v>400</v>
      </c>
      <c r="F99" s="268">
        <v>25</v>
      </c>
      <c r="G99" s="269">
        <v>7.14</v>
      </c>
      <c r="H99" s="270">
        <v>59.73</v>
      </c>
      <c r="I99" s="268">
        <v>0.04</v>
      </c>
      <c r="J99" s="268">
        <v>2</v>
      </c>
      <c r="K99" s="268" t="s">
        <v>401</v>
      </c>
      <c r="L99" s="268">
        <v>1</v>
      </c>
      <c r="M99" s="268">
        <v>0.1</v>
      </c>
      <c r="N99" s="268">
        <v>0.03</v>
      </c>
      <c r="O99" s="271">
        <f t="shared" si="2"/>
        <v>1827</v>
      </c>
    </row>
    <row r="100" spans="1:24">
      <c r="A100" s="255">
        <f t="shared" si="3"/>
        <v>92</v>
      </c>
      <c r="B100" s="266">
        <v>1102387</v>
      </c>
      <c r="C100" s="267">
        <v>40577</v>
      </c>
      <c r="D100" s="267">
        <v>40578</v>
      </c>
      <c r="E100" s="268" t="s">
        <v>400</v>
      </c>
      <c r="F100" s="268">
        <v>25</v>
      </c>
      <c r="G100" s="269">
        <v>6.66</v>
      </c>
      <c r="H100" s="270">
        <v>59.3</v>
      </c>
      <c r="I100" s="268">
        <v>0.03</v>
      </c>
      <c r="J100" s="268">
        <v>2</v>
      </c>
      <c r="K100" s="268" t="s">
        <v>401</v>
      </c>
      <c r="L100" s="268">
        <v>1</v>
      </c>
      <c r="M100" s="268">
        <v>0.1</v>
      </c>
      <c r="N100" s="268">
        <v>0.03</v>
      </c>
      <c r="O100" s="271">
        <f t="shared" si="2"/>
        <v>1814</v>
      </c>
      <c r="W100" s="272" t="s">
        <v>402</v>
      </c>
      <c r="X100" s="272"/>
    </row>
    <row r="101" spans="1:24">
      <c r="A101" s="255">
        <f t="shared" si="3"/>
        <v>93</v>
      </c>
      <c r="B101" s="266">
        <v>1102388</v>
      </c>
      <c r="C101" s="267">
        <v>40583</v>
      </c>
      <c r="D101" s="267">
        <v>40584</v>
      </c>
      <c r="E101" s="268" t="s">
        <v>400</v>
      </c>
      <c r="F101" s="268">
        <v>25</v>
      </c>
      <c r="G101" s="269">
        <v>6.8</v>
      </c>
      <c r="H101" s="270">
        <v>59.79</v>
      </c>
      <c r="I101" s="268">
        <v>0.03</v>
      </c>
      <c r="J101" s="268">
        <v>2</v>
      </c>
      <c r="K101" s="268" t="s">
        <v>401</v>
      </c>
      <c r="L101" s="268">
        <v>1</v>
      </c>
      <c r="M101" s="268">
        <v>0.1</v>
      </c>
      <c r="N101" s="268">
        <v>0.03</v>
      </c>
      <c r="O101" s="271">
        <f t="shared" si="2"/>
        <v>1829</v>
      </c>
      <c r="R101" s="273">
        <f>(H101)</f>
        <v>59.79</v>
      </c>
      <c r="S101" s="273">
        <f>AVERAGE(U101:V101)</f>
        <v>59.704999999999998</v>
      </c>
      <c r="T101" s="274">
        <f>(R101-S101)</f>
        <v>8.5000000000000853E-2</v>
      </c>
      <c r="U101" s="275">
        <f>(100-W101)</f>
        <v>59.5</v>
      </c>
      <c r="V101" s="275">
        <f>(100-X101)</f>
        <v>59.91</v>
      </c>
      <c r="W101" s="276">
        <v>40.5</v>
      </c>
      <c r="X101" s="276">
        <v>40.090000000000003</v>
      </c>
    </row>
    <row r="102" spans="1:24">
      <c r="A102" s="255">
        <f t="shared" si="3"/>
        <v>94</v>
      </c>
      <c r="B102" s="266">
        <v>1102389</v>
      </c>
      <c r="C102" s="267">
        <v>40591</v>
      </c>
      <c r="D102" s="267">
        <v>40592</v>
      </c>
      <c r="E102" s="268" t="s">
        <v>400</v>
      </c>
      <c r="F102" s="268">
        <v>25</v>
      </c>
      <c r="G102" s="269">
        <v>6.67</v>
      </c>
      <c r="H102" s="270">
        <v>59.95</v>
      </c>
      <c r="I102" s="268">
        <v>0.03</v>
      </c>
      <c r="J102" s="268">
        <v>2</v>
      </c>
      <c r="K102" s="268" t="s">
        <v>401</v>
      </c>
      <c r="L102" s="268">
        <v>1</v>
      </c>
      <c r="M102" s="268">
        <v>0.1</v>
      </c>
      <c r="N102" s="268">
        <v>0.02</v>
      </c>
      <c r="O102" s="271">
        <f t="shared" si="2"/>
        <v>1834</v>
      </c>
      <c r="R102" s="273">
        <f>(H102)</f>
        <v>59.95</v>
      </c>
      <c r="S102" s="273">
        <f>AVERAGE(U102:V102)</f>
        <v>59.564999999999998</v>
      </c>
      <c r="T102" s="274">
        <f>(R102-S102)</f>
        <v>0.38500000000000512</v>
      </c>
      <c r="U102" s="275">
        <f>(100-W102)</f>
        <v>59.72</v>
      </c>
      <c r="V102" s="275">
        <f>(100-X102)</f>
        <v>59.41</v>
      </c>
      <c r="W102" s="276">
        <v>40.28</v>
      </c>
      <c r="X102" s="276">
        <v>40.590000000000003</v>
      </c>
    </row>
    <row r="103" spans="1:24">
      <c r="A103" s="255">
        <f t="shared" si="3"/>
        <v>95</v>
      </c>
      <c r="B103" s="266">
        <v>1102390</v>
      </c>
      <c r="C103" s="267">
        <v>40591</v>
      </c>
      <c r="D103" s="267">
        <v>40592</v>
      </c>
      <c r="E103" s="268" t="s">
        <v>400</v>
      </c>
      <c r="F103" s="268">
        <v>25</v>
      </c>
      <c r="G103" s="269">
        <v>6.74</v>
      </c>
      <c r="H103" s="270">
        <v>59.26</v>
      </c>
      <c r="I103" s="268">
        <v>0.03</v>
      </c>
      <c r="J103" s="268">
        <v>2</v>
      </c>
      <c r="K103" s="268" t="s">
        <v>401</v>
      </c>
      <c r="L103" s="268">
        <v>1</v>
      </c>
      <c r="M103" s="268">
        <v>0.1</v>
      </c>
      <c r="N103" s="268">
        <v>0.02</v>
      </c>
      <c r="O103" s="271">
        <f t="shared" si="2"/>
        <v>1813</v>
      </c>
      <c r="R103" s="273">
        <f t="shared" ref="R103:R166" si="4">(H103)</f>
        <v>59.26</v>
      </c>
      <c r="S103" s="273">
        <f t="shared" ref="S103:S166" si="5">AVERAGE(U103:V103)</f>
        <v>59.2</v>
      </c>
      <c r="T103" s="274">
        <f t="shared" ref="T103:T166" si="6">(R103-S103)</f>
        <v>5.9999999999995168E-2</v>
      </c>
      <c r="U103" s="275">
        <f t="shared" ref="U103:V118" si="7">(100-W103)</f>
        <v>59.41</v>
      </c>
      <c r="V103" s="275">
        <f t="shared" si="7"/>
        <v>58.99</v>
      </c>
      <c r="W103" s="276">
        <v>40.590000000000003</v>
      </c>
      <c r="X103" s="276">
        <v>41.01</v>
      </c>
    </row>
    <row r="104" spans="1:24">
      <c r="A104" s="255">
        <f t="shared" si="3"/>
        <v>96</v>
      </c>
      <c r="B104" s="266">
        <v>1102391</v>
      </c>
      <c r="C104" s="267">
        <v>40594</v>
      </c>
      <c r="D104" s="267">
        <v>40595</v>
      </c>
      <c r="E104" s="268" t="s">
        <v>400</v>
      </c>
      <c r="F104" s="268">
        <v>25</v>
      </c>
      <c r="G104" s="269">
        <v>6.9</v>
      </c>
      <c r="H104" s="270">
        <v>59.59</v>
      </c>
      <c r="I104" s="268">
        <v>0.03</v>
      </c>
      <c r="J104" s="268">
        <v>2</v>
      </c>
      <c r="K104" s="268" t="s">
        <v>401</v>
      </c>
      <c r="L104" s="268">
        <v>1</v>
      </c>
      <c r="M104" s="268">
        <v>0.1</v>
      </c>
      <c r="N104" s="268">
        <v>0.02</v>
      </c>
      <c r="O104" s="271">
        <f t="shared" si="2"/>
        <v>1823</v>
      </c>
      <c r="R104" s="273">
        <f t="shared" si="4"/>
        <v>59.59</v>
      </c>
      <c r="S104" s="273">
        <f t="shared" si="5"/>
        <v>59.655000000000001</v>
      </c>
      <c r="T104" s="274">
        <f t="shared" si="6"/>
        <v>-6.4999999999997726E-2</v>
      </c>
      <c r="U104" s="275">
        <f t="shared" si="7"/>
        <v>59.65</v>
      </c>
      <c r="V104" s="275">
        <f t="shared" si="7"/>
        <v>59.66</v>
      </c>
      <c r="W104" s="276">
        <v>40.35</v>
      </c>
      <c r="X104" s="276">
        <v>40.340000000000003</v>
      </c>
    </row>
    <row r="105" spans="1:24">
      <c r="A105" s="255">
        <f t="shared" si="3"/>
        <v>97</v>
      </c>
      <c r="B105" s="266">
        <v>1102392</v>
      </c>
      <c r="C105" s="267">
        <v>40598</v>
      </c>
      <c r="D105" s="267">
        <v>40599</v>
      </c>
      <c r="E105" s="268" t="s">
        <v>400</v>
      </c>
      <c r="F105" s="268">
        <v>25</v>
      </c>
      <c r="G105" s="269">
        <v>6.13</v>
      </c>
      <c r="H105" s="270">
        <v>59.58</v>
      </c>
      <c r="I105" s="268">
        <v>0.03</v>
      </c>
      <c r="J105" s="268">
        <v>2</v>
      </c>
      <c r="K105" s="268" t="s">
        <v>401</v>
      </c>
      <c r="L105" s="268">
        <v>1</v>
      </c>
      <c r="M105" s="268">
        <v>0.1</v>
      </c>
      <c r="N105" s="268">
        <v>0.03</v>
      </c>
      <c r="O105" s="271">
        <f t="shared" si="2"/>
        <v>1823</v>
      </c>
      <c r="R105" s="273">
        <f t="shared" si="4"/>
        <v>59.58</v>
      </c>
      <c r="S105" s="273">
        <f t="shared" si="5"/>
        <v>59.34</v>
      </c>
      <c r="T105" s="274">
        <f t="shared" si="6"/>
        <v>0.23999999999999488</v>
      </c>
      <c r="U105" s="275">
        <f t="shared" si="7"/>
        <v>59.16</v>
      </c>
      <c r="V105" s="275">
        <f t="shared" si="7"/>
        <v>59.52</v>
      </c>
      <c r="W105" s="276">
        <v>40.840000000000003</v>
      </c>
      <c r="X105" s="276">
        <v>40.479999999999997</v>
      </c>
    </row>
    <row r="106" spans="1:24">
      <c r="A106" s="255">
        <f t="shared" si="3"/>
        <v>98</v>
      </c>
      <c r="B106" s="266">
        <v>1103393</v>
      </c>
      <c r="C106" s="267">
        <v>40605</v>
      </c>
      <c r="D106" s="267">
        <v>40606</v>
      </c>
      <c r="E106" s="268" t="s">
        <v>400</v>
      </c>
      <c r="F106" s="268">
        <v>25</v>
      </c>
      <c r="G106" s="269">
        <v>6.55</v>
      </c>
      <c r="H106" s="270">
        <v>59.27</v>
      </c>
      <c r="I106" s="268">
        <v>0.03</v>
      </c>
      <c r="J106" s="268">
        <v>2</v>
      </c>
      <c r="K106" s="268" t="s">
        <v>401</v>
      </c>
      <c r="L106" s="268">
        <v>1</v>
      </c>
      <c r="M106" s="268">
        <v>0.1</v>
      </c>
      <c r="N106" s="268">
        <v>0.02</v>
      </c>
      <c r="O106" s="271">
        <f t="shared" si="2"/>
        <v>1813</v>
      </c>
      <c r="R106" s="273">
        <f t="shared" si="4"/>
        <v>59.27</v>
      </c>
      <c r="S106" s="273">
        <f t="shared" si="5"/>
        <v>59.120000000000005</v>
      </c>
      <c r="T106" s="274">
        <f t="shared" si="6"/>
        <v>0.14999999999999858</v>
      </c>
      <c r="U106" s="275">
        <f t="shared" si="7"/>
        <v>59.11</v>
      </c>
      <c r="V106" s="275">
        <f t="shared" si="7"/>
        <v>59.13</v>
      </c>
      <c r="W106" s="276">
        <v>40.89</v>
      </c>
      <c r="X106" s="276">
        <v>40.869999999999997</v>
      </c>
    </row>
    <row r="107" spans="1:24">
      <c r="A107" s="255">
        <f t="shared" si="3"/>
        <v>99</v>
      </c>
      <c r="B107" s="266">
        <v>1103394</v>
      </c>
      <c r="C107" s="267">
        <v>40611</v>
      </c>
      <c r="D107" s="267">
        <v>40613</v>
      </c>
      <c r="E107" s="268" t="s">
        <v>400</v>
      </c>
      <c r="F107" s="268">
        <v>25</v>
      </c>
      <c r="G107" s="269">
        <v>6.99</v>
      </c>
      <c r="H107" s="270">
        <v>59.4</v>
      </c>
      <c r="I107" s="268">
        <v>0.03</v>
      </c>
      <c r="J107" s="268">
        <v>2</v>
      </c>
      <c r="K107" s="268" t="s">
        <v>401</v>
      </c>
      <c r="L107" s="268">
        <v>1</v>
      </c>
      <c r="M107" s="268">
        <v>0.1</v>
      </c>
      <c r="N107" s="268">
        <v>0.02</v>
      </c>
      <c r="O107" s="271">
        <f t="shared" si="2"/>
        <v>1817</v>
      </c>
      <c r="R107" s="273">
        <f t="shared" si="4"/>
        <v>59.4</v>
      </c>
      <c r="S107" s="273">
        <f t="shared" si="5"/>
        <v>59.59</v>
      </c>
      <c r="T107" s="274">
        <f t="shared" si="6"/>
        <v>-0.19000000000000483</v>
      </c>
      <c r="U107" s="275">
        <f t="shared" si="7"/>
        <v>59.64</v>
      </c>
      <c r="V107" s="275">
        <f t="shared" si="7"/>
        <v>59.54</v>
      </c>
      <c r="W107" s="276">
        <v>40.36</v>
      </c>
      <c r="X107" s="276">
        <v>40.46</v>
      </c>
    </row>
    <row r="108" spans="1:24">
      <c r="A108" s="255">
        <f t="shared" si="3"/>
        <v>100</v>
      </c>
      <c r="B108" s="266">
        <v>1103395</v>
      </c>
      <c r="C108" s="267">
        <v>40616</v>
      </c>
      <c r="D108" s="267">
        <v>40618</v>
      </c>
      <c r="E108" s="268" t="s">
        <v>400</v>
      </c>
      <c r="F108" s="268">
        <v>25</v>
      </c>
      <c r="G108" s="269">
        <v>7.22</v>
      </c>
      <c r="H108" s="270">
        <v>59.34</v>
      </c>
      <c r="I108" s="268">
        <v>0.04</v>
      </c>
      <c r="J108" s="268">
        <v>2</v>
      </c>
      <c r="K108" s="268" t="s">
        <v>401</v>
      </c>
      <c r="L108" s="268">
        <v>1</v>
      </c>
      <c r="M108" s="268">
        <v>0.1</v>
      </c>
      <c r="N108" s="268">
        <v>0.02</v>
      </c>
      <c r="O108" s="271">
        <f t="shared" si="2"/>
        <v>1815</v>
      </c>
      <c r="R108" s="273">
        <f t="shared" si="4"/>
        <v>59.34</v>
      </c>
      <c r="S108" s="273">
        <f t="shared" si="5"/>
        <v>59.16</v>
      </c>
      <c r="T108" s="274">
        <f t="shared" si="6"/>
        <v>0.18000000000000682</v>
      </c>
      <c r="U108" s="275">
        <f t="shared" si="7"/>
        <v>59.11</v>
      </c>
      <c r="V108" s="275">
        <f t="shared" si="7"/>
        <v>59.21</v>
      </c>
      <c r="W108" s="276">
        <v>40.89</v>
      </c>
      <c r="X108" s="276">
        <v>40.79</v>
      </c>
    </row>
    <row r="109" spans="1:24">
      <c r="A109" s="255">
        <f t="shared" si="3"/>
        <v>101</v>
      </c>
      <c r="B109" s="266">
        <v>1103396</v>
      </c>
      <c r="C109" s="267">
        <v>40623</v>
      </c>
      <c r="D109" s="267">
        <v>40626</v>
      </c>
      <c r="E109" s="268" t="s">
        <v>400</v>
      </c>
      <c r="F109" s="268">
        <v>25</v>
      </c>
      <c r="G109" s="269">
        <v>7.22</v>
      </c>
      <c r="H109" s="270">
        <v>59.82</v>
      </c>
      <c r="I109" s="268">
        <v>0.03</v>
      </c>
      <c r="J109" s="268">
        <v>2</v>
      </c>
      <c r="K109" s="268" t="s">
        <v>401</v>
      </c>
      <c r="L109" s="268">
        <v>1</v>
      </c>
      <c r="M109" s="268">
        <v>0.1</v>
      </c>
      <c r="N109" s="268">
        <v>0.02</v>
      </c>
      <c r="O109" s="271">
        <f t="shared" si="2"/>
        <v>1830</v>
      </c>
      <c r="R109" s="273">
        <f t="shared" si="4"/>
        <v>59.82</v>
      </c>
      <c r="S109" s="273">
        <f t="shared" si="5"/>
        <v>58.64</v>
      </c>
      <c r="T109" s="274">
        <f t="shared" si="6"/>
        <v>1.1799999999999997</v>
      </c>
      <c r="U109" s="275">
        <f t="shared" si="7"/>
        <v>58.64</v>
      </c>
      <c r="V109" s="275">
        <f t="shared" si="7"/>
        <v>58.64</v>
      </c>
      <c r="W109" s="276">
        <v>41.36</v>
      </c>
      <c r="X109" s="276">
        <v>41.36</v>
      </c>
    </row>
    <row r="110" spans="1:24">
      <c r="A110" s="255">
        <f t="shared" si="3"/>
        <v>102</v>
      </c>
      <c r="B110" s="266">
        <v>1103397</v>
      </c>
      <c r="C110" s="267">
        <v>40633</v>
      </c>
      <c r="D110" s="267">
        <v>40634</v>
      </c>
      <c r="E110" s="268" t="s">
        <v>400</v>
      </c>
      <c r="F110" s="268">
        <v>25</v>
      </c>
      <c r="G110" s="269">
        <v>6.97</v>
      </c>
      <c r="H110" s="270">
        <v>58.97</v>
      </c>
      <c r="I110" s="268">
        <v>0.03</v>
      </c>
      <c r="J110" s="268">
        <v>2</v>
      </c>
      <c r="K110" s="268" t="s">
        <v>401</v>
      </c>
      <c r="L110" s="268">
        <v>1</v>
      </c>
      <c r="M110" s="268">
        <v>0.1</v>
      </c>
      <c r="N110" s="268">
        <v>0.03</v>
      </c>
      <c r="O110" s="271">
        <f t="shared" si="2"/>
        <v>1804</v>
      </c>
      <c r="R110" s="273">
        <f t="shared" si="4"/>
        <v>58.97</v>
      </c>
      <c r="S110" s="273">
        <f t="shared" si="5"/>
        <v>59.064999999999998</v>
      </c>
      <c r="T110" s="274">
        <f t="shared" si="6"/>
        <v>-9.4999999999998863E-2</v>
      </c>
      <c r="U110" s="275">
        <f t="shared" si="7"/>
        <v>59.14</v>
      </c>
      <c r="V110" s="275">
        <f t="shared" si="7"/>
        <v>58.99</v>
      </c>
      <c r="W110" s="276">
        <v>40.86</v>
      </c>
      <c r="X110" s="276">
        <v>41.01</v>
      </c>
    </row>
    <row r="111" spans="1:24">
      <c r="A111" s="255">
        <f t="shared" si="3"/>
        <v>103</v>
      </c>
      <c r="B111" s="266">
        <v>1104398</v>
      </c>
      <c r="C111" s="267">
        <v>40638</v>
      </c>
      <c r="D111" s="267">
        <v>40640</v>
      </c>
      <c r="E111" s="268" t="s">
        <v>400</v>
      </c>
      <c r="F111" s="268">
        <v>25</v>
      </c>
      <c r="G111" s="269">
        <v>6.63</v>
      </c>
      <c r="H111" s="270">
        <v>59.54</v>
      </c>
      <c r="I111" s="268">
        <v>0.03</v>
      </c>
      <c r="J111" s="268">
        <v>2</v>
      </c>
      <c r="K111" s="268" t="s">
        <v>401</v>
      </c>
      <c r="L111" s="268">
        <v>1</v>
      </c>
      <c r="M111" s="268">
        <v>0.1</v>
      </c>
      <c r="N111" s="268">
        <v>0.03</v>
      </c>
      <c r="O111" s="271">
        <f t="shared" si="2"/>
        <v>1821</v>
      </c>
      <c r="R111" s="273">
        <f t="shared" si="4"/>
        <v>59.54</v>
      </c>
      <c r="S111" s="273">
        <f t="shared" si="5"/>
        <v>59.405000000000001</v>
      </c>
      <c r="T111" s="274">
        <f t="shared" si="6"/>
        <v>0.13499999999999801</v>
      </c>
      <c r="U111" s="275">
        <f t="shared" si="7"/>
        <v>59.29</v>
      </c>
      <c r="V111" s="275">
        <f t="shared" si="7"/>
        <v>59.52</v>
      </c>
      <c r="W111" s="276">
        <v>40.71</v>
      </c>
      <c r="X111" s="276">
        <v>40.479999999999997</v>
      </c>
    </row>
    <row r="112" spans="1:24">
      <c r="A112" s="255">
        <f t="shared" si="3"/>
        <v>104</v>
      </c>
      <c r="B112" s="266">
        <v>1106399</v>
      </c>
      <c r="C112" s="267">
        <v>40707</v>
      </c>
      <c r="D112" s="267">
        <v>40709</v>
      </c>
      <c r="E112" s="268" t="s">
        <v>400</v>
      </c>
      <c r="F112" s="268">
        <v>25</v>
      </c>
      <c r="G112" s="269">
        <v>6.16</v>
      </c>
      <c r="H112" s="270">
        <v>59.08</v>
      </c>
      <c r="I112" s="268">
        <v>0.03</v>
      </c>
      <c r="J112" s="268">
        <v>32</v>
      </c>
      <c r="K112" s="268" t="s">
        <v>401</v>
      </c>
      <c r="L112" s="268">
        <v>1</v>
      </c>
      <c r="M112" s="268">
        <v>0.1</v>
      </c>
      <c r="N112" s="268">
        <v>0.03</v>
      </c>
      <c r="O112" s="271">
        <f t="shared" si="2"/>
        <v>1807</v>
      </c>
      <c r="R112" s="273">
        <f t="shared" si="4"/>
        <v>59.08</v>
      </c>
      <c r="S112" s="273">
        <f t="shared" si="5"/>
        <v>58.9</v>
      </c>
      <c r="T112" s="274">
        <f t="shared" si="6"/>
        <v>0.17999999999999972</v>
      </c>
      <c r="U112" s="275">
        <f t="shared" si="7"/>
        <v>58.48</v>
      </c>
      <c r="V112" s="275">
        <f t="shared" si="7"/>
        <v>59.32</v>
      </c>
      <c r="W112" s="276">
        <v>41.52</v>
      </c>
      <c r="X112" s="276">
        <v>40.68</v>
      </c>
    </row>
    <row r="113" spans="1:24">
      <c r="A113" s="255">
        <f t="shared" si="3"/>
        <v>105</v>
      </c>
      <c r="B113" s="266">
        <v>1106400</v>
      </c>
      <c r="C113" s="267">
        <v>40710</v>
      </c>
      <c r="D113" s="267">
        <v>40715</v>
      </c>
      <c r="E113" s="268" t="s">
        <v>400</v>
      </c>
      <c r="F113" s="268">
        <v>30</v>
      </c>
      <c r="G113" s="269">
        <v>6.2</v>
      </c>
      <c r="H113" s="270">
        <v>58.97</v>
      </c>
      <c r="I113" s="268">
        <v>0.03</v>
      </c>
      <c r="J113" s="268">
        <v>2</v>
      </c>
      <c r="K113" s="268" t="s">
        <v>401</v>
      </c>
      <c r="L113" s="268">
        <v>1</v>
      </c>
      <c r="M113" s="268">
        <v>0.1</v>
      </c>
      <c r="N113" s="268">
        <v>0.03</v>
      </c>
      <c r="O113" s="271">
        <f t="shared" si="2"/>
        <v>1804</v>
      </c>
      <c r="R113" s="273">
        <f t="shared" si="4"/>
        <v>58.97</v>
      </c>
      <c r="S113" s="273">
        <f t="shared" si="5"/>
        <v>59.57</v>
      </c>
      <c r="T113" s="274">
        <f t="shared" si="6"/>
        <v>-0.60000000000000142</v>
      </c>
      <c r="U113" s="275">
        <f t="shared" si="7"/>
        <v>60.082000000000001</v>
      </c>
      <c r="V113" s="275">
        <f t="shared" si="7"/>
        <v>59.058</v>
      </c>
      <c r="W113" s="276">
        <v>39.917999999999999</v>
      </c>
      <c r="X113" s="276">
        <v>40.942</v>
      </c>
    </row>
    <row r="114" spans="1:24">
      <c r="A114" s="255">
        <f t="shared" si="3"/>
        <v>106</v>
      </c>
      <c r="B114" s="266">
        <v>1106401</v>
      </c>
      <c r="C114" s="267">
        <v>40712</v>
      </c>
      <c r="D114" s="267">
        <v>40715</v>
      </c>
      <c r="E114" s="268" t="s">
        <v>400</v>
      </c>
      <c r="F114" s="268">
        <v>30</v>
      </c>
      <c r="G114" s="269">
        <v>5.38</v>
      </c>
      <c r="H114" s="270">
        <v>59.3</v>
      </c>
      <c r="I114" s="268">
        <v>0.02</v>
      </c>
      <c r="J114" s="268">
        <v>6</v>
      </c>
      <c r="K114" s="268" t="s">
        <v>401</v>
      </c>
      <c r="L114" s="268">
        <v>1</v>
      </c>
      <c r="M114" s="268">
        <v>0.1</v>
      </c>
      <c r="N114" s="268">
        <v>0.03</v>
      </c>
      <c r="O114" s="271">
        <f t="shared" si="2"/>
        <v>1814</v>
      </c>
      <c r="R114" s="273">
        <f t="shared" si="4"/>
        <v>59.3</v>
      </c>
      <c r="S114" s="273">
        <f t="shared" si="5"/>
        <v>59.330500000000001</v>
      </c>
      <c r="T114" s="274">
        <f t="shared" si="6"/>
        <v>-3.0500000000003524E-2</v>
      </c>
      <c r="U114" s="275">
        <f t="shared" si="7"/>
        <v>59.44</v>
      </c>
      <c r="V114" s="275">
        <f t="shared" si="7"/>
        <v>59.220999999999997</v>
      </c>
      <c r="W114" s="276">
        <v>40.56</v>
      </c>
      <c r="X114" s="276">
        <v>40.779000000000003</v>
      </c>
    </row>
    <row r="115" spans="1:24">
      <c r="A115" s="255">
        <f t="shared" si="3"/>
        <v>107</v>
      </c>
      <c r="B115" s="266">
        <v>1106402</v>
      </c>
      <c r="C115" s="267">
        <v>40722</v>
      </c>
      <c r="D115" s="267">
        <v>40728</v>
      </c>
      <c r="E115" s="268" t="s">
        <v>400</v>
      </c>
      <c r="F115" s="268">
        <v>25</v>
      </c>
      <c r="G115" s="269">
        <v>5.3</v>
      </c>
      <c r="H115" s="270">
        <v>58.52</v>
      </c>
      <c r="I115" s="268">
        <v>0.04</v>
      </c>
      <c r="J115" s="268">
        <v>2</v>
      </c>
      <c r="K115" s="268" t="s">
        <v>401</v>
      </c>
      <c r="L115" s="268">
        <v>1</v>
      </c>
      <c r="M115" s="268">
        <v>0.1</v>
      </c>
      <c r="N115" s="268">
        <v>0.01</v>
      </c>
      <c r="O115" s="271">
        <f t="shared" si="2"/>
        <v>1790</v>
      </c>
      <c r="R115" s="273">
        <f t="shared" si="4"/>
        <v>58.52</v>
      </c>
      <c r="S115" s="273">
        <f t="shared" si="5"/>
        <v>58.793500000000002</v>
      </c>
      <c r="T115" s="274">
        <f t="shared" si="6"/>
        <v>-0.27349999999999852</v>
      </c>
      <c r="U115" s="275">
        <f t="shared" si="7"/>
        <v>58.725000000000001</v>
      </c>
      <c r="V115" s="275">
        <f t="shared" si="7"/>
        <v>58.862000000000002</v>
      </c>
      <c r="W115" s="276">
        <v>41.274999999999999</v>
      </c>
      <c r="X115" s="276">
        <v>41.137999999999998</v>
      </c>
    </row>
    <row r="116" spans="1:24">
      <c r="A116" s="255">
        <f t="shared" si="3"/>
        <v>108</v>
      </c>
      <c r="B116" s="266">
        <v>1107403</v>
      </c>
      <c r="C116" s="267">
        <v>40728</v>
      </c>
      <c r="D116" s="267">
        <v>40730</v>
      </c>
      <c r="E116" s="268" t="s">
        <v>400</v>
      </c>
      <c r="F116" s="268">
        <v>25</v>
      </c>
      <c r="G116" s="269">
        <v>6.32</v>
      </c>
      <c r="H116" s="270">
        <v>59.6</v>
      </c>
      <c r="I116" s="268">
        <v>0.03</v>
      </c>
      <c r="J116" s="268">
        <v>2</v>
      </c>
      <c r="K116" s="268" t="s">
        <v>401</v>
      </c>
      <c r="L116" s="268">
        <v>1</v>
      </c>
      <c r="M116" s="268">
        <v>0.1</v>
      </c>
      <c r="N116" s="268">
        <v>0.02</v>
      </c>
      <c r="O116" s="271">
        <f t="shared" si="2"/>
        <v>1823</v>
      </c>
      <c r="R116" s="273">
        <f t="shared" si="4"/>
        <v>59.6</v>
      </c>
      <c r="S116" s="273">
        <f t="shared" si="5"/>
        <v>58.864999999999995</v>
      </c>
      <c r="T116" s="274">
        <f t="shared" si="6"/>
        <v>0.73500000000000654</v>
      </c>
      <c r="U116" s="275">
        <f t="shared" si="7"/>
        <v>58.73</v>
      </c>
      <c r="V116" s="275">
        <f t="shared" si="7"/>
        <v>59</v>
      </c>
      <c r="W116" s="276">
        <v>41.27</v>
      </c>
      <c r="X116" s="276">
        <v>41</v>
      </c>
    </row>
    <row r="117" spans="1:24">
      <c r="A117" s="255">
        <f t="shared" si="3"/>
        <v>109</v>
      </c>
      <c r="B117" s="266">
        <v>1107404</v>
      </c>
      <c r="C117" s="267">
        <v>40734</v>
      </c>
      <c r="D117" s="267">
        <v>40738</v>
      </c>
      <c r="E117" s="268" t="s">
        <v>400</v>
      </c>
      <c r="F117" s="268">
        <v>35</v>
      </c>
      <c r="G117" s="269">
        <v>8.1999999999999993</v>
      </c>
      <c r="H117" s="270">
        <v>59.67</v>
      </c>
      <c r="I117" s="268">
        <v>0.04</v>
      </c>
      <c r="J117" s="268">
        <v>2</v>
      </c>
      <c r="K117" s="268" t="s">
        <v>401</v>
      </c>
      <c r="L117" s="268">
        <v>1</v>
      </c>
      <c r="M117" s="268">
        <v>0.1</v>
      </c>
      <c r="N117" s="268">
        <v>0.02</v>
      </c>
      <c r="O117" s="271">
        <f t="shared" si="2"/>
        <v>1825</v>
      </c>
      <c r="R117" s="273">
        <f t="shared" si="4"/>
        <v>59.67</v>
      </c>
      <c r="S117" s="273">
        <f t="shared" si="5"/>
        <v>58.984999999999999</v>
      </c>
      <c r="T117" s="274">
        <f t="shared" si="6"/>
        <v>0.68500000000000227</v>
      </c>
      <c r="U117" s="275">
        <f t="shared" si="7"/>
        <v>58.99</v>
      </c>
      <c r="V117" s="275">
        <f t="shared" si="7"/>
        <v>58.98</v>
      </c>
      <c r="W117" s="276">
        <v>41.01</v>
      </c>
      <c r="X117" s="276">
        <v>41.02</v>
      </c>
    </row>
    <row r="118" spans="1:24">
      <c r="A118" s="255">
        <f t="shared" si="3"/>
        <v>110</v>
      </c>
      <c r="B118" s="266">
        <v>1107405</v>
      </c>
      <c r="C118" s="267">
        <v>40736</v>
      </c>
      <c r="D118" s="267">
        <v>40738</v>
      </c>
      <c r="E118" s="268" t="s">
        <v>400</v>
      </c>
      <c r="F118" s="268">
        <v>35</v>
      </c>
      <c r="G118" s="269">
        <v>7.2</v>
      </c>
      <c r="H118" s="270">
        <v>59.63</v>
      </c>
      <c r="I118" s="268">
        <v>0.03</v>
      </c>
      <c r="J118" s="268">
        <v>2</v>
      </c>
      <c r="K118" s="268" t="s">
        <v>401</v>
      </c>
      <c r="L118" s="268">
        <v>1</v>
      </c>
      <c r="M118" s="268">
        <v>0.1</v>
      </c>
      <c r="N118" s="268">
        <v>0.03</v>
      </c>
      <c r="O118" s="271">
        <f t="shared" si="2"/>
        <v>1824</v>
      </c>
      <c r="R118" s="273">
        <f t="shared" si="4"/>
        <v>59.63</v>
      </c>
      <c r="S118" s="273">
        <f t="shared" si="5"/>
        <v>59.745000000000005</v>
      </c>
      <c r="T118" s="274">
        <f t="shared" si="6"/>
        <v>-0.11500000000000199</v>
      </c>
      <c r="U118" s="275">
        <f t="shared" si="7"/>
        <v>59.7</v>
      </c>
      <c r="V118" s="275">
        <f t="shared" si="7"/>
        <v>59.79</v>
      </c>
      <c r="W118" s="276">
        <v>40.299999999999997</v>
      </c>
      <c r="X118" s="276">
        <v>40.21</v>
      </c>
    </row>
    <row r="119" spans="1:24">
      <c r="A119" s="255">
        <f t="shared" si="3"/>
        <v>111</v>
      </c>
      <c r="B119" s="266">
        <v>1107406</v>
      </c>
      <c r="C119" s="267">
        <v>40748</v>
      </c>
      <c r="D119" s="267">
        <v>40753</v>
      </c>
      <c r="E119" s="268" t="s">
        <v>400</v>
      </c>
      <c r="F119" s="268">
        <v>30</v>
      </c>
      <c r="G119" s="269">
        <v>6.1</v>
      </c>
      <c r="H119" s="270">
        <v>59.33</v>
      </c>
      <c r="I119" s="268">
        <v>0.03</v>
      </c>
      <c r="J119" s="268">
        <v>2</v>
      </c>
      <c r="K119" s="268" t="s">
        <v>401</v>
      </c>
      <c r="L119" s="268">
        <v>1</v>
      </c>
      <c r="M119" s="268">
        <v>0.1</v>
      </c>
      <c r="N119" s="268">
        <v>0.01</v>
      </c>
      <c r="O119" s="271">
        <f t="shared" si="2"/>
        <v>1815</v>
      </c>
      <c r="R119" s="273">
        <f t="shared" si="4"/>
        <v>59.33</v>
      </c>
      <c r="S119" s="273">
        <f t="shared" si="5"/>
        <v>58.93</v>
      </c>
      <c r="T119" s="274">
        <f t="shared" si="6"/>
        <v>0.39999999999999858</v>
      </c>
      <c r="U119" s="275">
        <f t="shared" ref="U119:V134" si="8">(100-W119)</f>
        <v>58.93</v>
      </c>
      <c r="V119" s="275">
        <f t="shared" si="8"/>
        <v>58.93</v>
      </c>
      <c r="W119" s="276">
        <v>41.07</v>
      </c>
      <c r="X119" s="276">
        <v>41.07</v>
      </c>
    </row>
    <row r="120" spans="1:24">
      <c r="A120" s="255">
        <f t="shared" si="3"/>
        <v>112</v>
      </c>
      <c r="B120" s="266">
        <v>1108407</v>
      </c>
      <c r="C120" s="267">
        <v>40763</v>
      </c>
      <c r="D120" s="267">
        <v>40764</v>
      </c>
      <c r="E120" s="268" t="s">
        <v>400</v>
      </c>
      <c r="F120" s="268">
        <v>25</v>
      </c>
      <c r="G120" s="269">
        <v>6</v>
      </c>
      <c r="H120" s="270">
        <v>59.73</v>
      </c>
      <c r="I120" s="268">
        <v>0.03</v>
      </c>
      <c r="J120" s="268">
        <v>8</v>
      </c>
      <c r="K120" s="268" t="s">
        <v>401</v>
      </c>
      <c r="L120" s="268">
        <v>1</v>
      </c>
      <c r="M120" s="268">
        <v>0.1</v>
      </c>
      <c r="N120" s="268">
        <v>0.02</v>
      </c>
      <c r="O120" s="271">
        <f t="shared" si="2"/>
        <v>1827</v>
      </c>
      <c r="R120" s="273">
        <f t="shared" si="4"/>
        <v>59.73</v>
      </c>
      <c r="S120" s="273">
        <f t="shared" si="5"/>
        <v>59.5535</v>
      </c>
      <c r="T120" s="274">
        <f t="shared" si="6"/>
        <v>0.17649999999999721</v>
      </c>
      <c r="U120" s="275">
        <f t="shared" si="8"/>
        <v>59.587000000000003</v>
      </c>
      <c r="V120" s="275">
        <f t="shared" si="8"/>
        <v>59.52</v>
      </c>
      <c r="W120" s="276">
        <v>40.412999999999997</v>
      </c>
      <c r="X120" s="276">
        <v>40.479999999999997</v>
      </c>
    </row>
    <row r="121" spans="1:24">
      <c r="A121" s="255">
        <f t="shared" si="3"/>
        <v>113</v>
      </c>
      <c r="B121" s="266">
        <v>1108408</v>
      </c>
      <c r="C121" s="267">
        <v>40780</v>
      </c>
      <c r="D121" s="267">
        <v>40781</v>
      </c>
      <c r="E121" s="268" t="s">
        <v>400</v>
      </c>
      <c r="F121" s="268">
        <v>40</v>
      </c>
      <c r="G121" s="269">
        <v>7.14</v>
      </c>
      <c r="H121" s="270">
        <v>59.3</v>
      </c>
      <c r="I121" s="268">
        <v>0.04</v>
      </c>
      <c r="J121" s="268">
        <v>2</v>
      </c>
      <c r="K121" s="268" t="s">
        <v>401</v>
      </c>
      <c r="L121" s="268">
        <v>1</v>
      </c>
      <c r="M121" s="268">
        <v>0.1</v>
      </c>
      <c r="N121" s="268">
        <v>0.03</v>
      </c>
      <c r="O121" s="271">
        <f t="shared" si="2"/>
        <v>1814</v>
      </c>
      <c r="R121" s="273">
        <f t="shared" si="4"/>
        <v>59.3</v>
      </c>
      <c r="S121" s="273">
        <f t="shared" si="5"/>
        <v>58.379999999999995</v>
      </c>
      <c r="T121" s="274">
        <f t="shared" si="6"/>
        <v>0.92000000000000171</v>
      </c>
      <c r="U121" s="275">
        <f t="shared" si="8"/>
        <v>58.33</v>
      </c>
      <c r="V121" s="275">
        <f t="shared" si="8"/>
        <v>58.43</v>
      </c>
      <c r="W121" s="276">
        <v>41.67</v>
      </c>
      <c r="X121" s="276">
        <v>41.57</v>
      </c>
    </row>
    <row r="122" spans="1:24">
      <c r="A122" s="255">
        <f t="shared" si="3"/>
        <v>114</v>
      </c>
      <c r="B122" s="266">
        <v>1108409</v>
      </c>
      <c r="C122" s="267">
        <v>40786</v>
      </c>
      <c r="D122" s="267">
        <v>40787</v>
      </c>
      <c r="E122" s="268" t="s">
        <v>400</v>
      </c>
      <c r="F122" s="268">
        <v>35</v>
      </c>
      <c r="G122" s="269">
        <v>6.25</v>
      </c>
      <c r="H122" s="270">
        <v>59.52</v>
      </c>
      <c r="I122" s="268">
        <v>0.03</v>
      </c>
      <c r="J122" s="268">
        <v>2</v>
      </c>
      <c r="K122" s="268" t="s">
        <v>401</v>
      </c>
      <c r="L122" s="268">
        <v>1</v>
      </c>
      <c r="M122" s="268">
        <v>0.1</v>
      </c>
      <c r="N122" s="268">
        <v>0.03</v>
      </c>
      <c r="O122" s="271">
        <f t="shared" si="2"/>
        <v>1821</v>
      </c>
      <c r="R122" s="273">
        <f t="shared" si="4"/>
        <v>59.52</v>
      </c>
      <c r="S122" s="273">
        <f t="shared" si="5"/>
        <v>58.984999999999999</v>
      </c>
      <c r="T122" s="274">
        <f t="shared" si="6"/>
        <v>0.53500000000000369</v>
      </c>
      <c r="U122" s="275">
        <f t="shared" si="8"/>
        <v>58.99</v>
      </c>
      <c r="V122" s="275">
        <f t="shared" si="8"/>
        <v>58.98</v>
      </c>
      <c r="W122" s="276">
        <v>41.01</v>
      </c>
      <c r="X122" s="276">
        <v>41.02</v>
      </c>
    </row>
    <row r="123" spans="1:24">
      <c r="A123" s="255">
        <f t="shared" si="3"/>
        <v>115</v>
      </c>
      <c r="B123" s="266">
        <v>1109410</v>
      </c>
      <c r="C123" s="267">
        <v>40789</v>
      </c>
      <c r="D123" s="267">
        <v>40792</v>
      </c>
      <c r="E123" s="268" t="s">
        <v>400</v>
      </c>
      <c r="F123" s="268">
        <v>40</v>
      </c>
      <c r="G123" s="269">
        <v>6.7</v>
      </c>
      <c r="H123" s="270">
        <v>59.21</v>
      </c>
      <c r="I123" s="268">
        <v>0.04</v>
      </c>
      <c r="J123" s="268">
        <v>2</v>
      </c>
      <c r="K123" s="268" t="s">
        <v>401</v>
      </c>
      <c r="L123" s="268">
        <v>1</v>
      </c>
      <c r="M123" s="268">
        <v>0.1</v>
      </c>
      <c r="N123" s="268">
        <v>0.02</v>
      </c>
      <c r="O123" s="271">
        <f t="shared" si="2"/>
        <v>1811</v>
      </c>
      <c r="R123" s="273">
        <f t="shared" si="4"/>
        <v>59.21</v>
      </c>
      <c r="S123" s="273">
        <f t="shared" si="5"/>
        <v>58.644999999999996</v>
      </c>
      <c r="T123" s="274">
        <f t="shared" si="6"/>
        <v>0.56500000000000483</v>
      </c>
      <c r="U123" s="275">
        <f t="shared" si="8"/>
        <v>58.64</v>
      </c>
      <c r="V123" s="275">
        <f t="shared" si="8"/>
        <v>58.65</v>
      </c>
      <c r="W123" s="276">
        <v>41.36</v>
      </c>
      <c r="X123" s="276">
        <v>41.35</v>
      </c>
    </row>
    <row r="124" spans="1:24">
      <c r="A124" s="255">
        <f t="shared" si="3"/>
        <v>116</v>
      </c>
      <c r="B124" s="266">
        <v>1109411</v>
      </c>
      <c r="C124" s="267">
        <v>40790</v>
      </c>
      <c r="D124" s="267">
        <v>40792</v>
      </c>
      <c r="E124" s="268" t="s">
        <v>400</v>
      </c>
      <c r="F124" s="268">
        <v>35</v>
      </c>
      <c r="G124" s="269">
        <v>6.64</v>
      </c>
      <c r="H124" s="270">
        <v>59.95</v>
      </c>
      <c r="I124" s="268">
        <v>0.03</v>
      </c>
      <c r="J124" s="268">
        <v>2</v>
      </c>
      <c r="K124" s="268" t="s">
        <v>401</v>
      </c>
      <c r="L124" s="268">
        <v>1</v>
      </c>
      <c r="M124" s="268">
        <v>0.1</v>
      </c>
      <c r="N124" s="268">
        <v>0.01</v>
      </c>
      <c r="O124" s="271">
        <f t="shared" si="2"/>
        <v>1834</v>
      </c>
      <c r="R124" s="273">
        <f t="shared" si="4"/>
        <v>59.95</v>
      </c>
      <c r="S124" s="273">
        <f t="shared" si="5"/>
        <v>59.215000000000003</v>
      </c>
      <c r="T124" s="274">
        <f t="shared" si="6"/>
        <v>0.73499999999999943</v>
      </c>
      <c r="U124" s="275">
        <f t="shared" si="8"/>
        <v>59.08</v>
      </c>
      <c r="V124" s="275">
        <f t="shared" si="8"/>
        <v>59.35</v>
      </c>
      <c r="W124" s="276">
        <v>40.92</v>
      </c>
      <c r="X124" s="276">
        <v>40.65</v>
      </c>
    </row>
    <row r="125" spans="1:24">
      <c r="A125" s="255">
        <f t="shared" si="3"/>
        <v>117</v>
      </c>
      <c r="B125" s="266">
        <v>1109412</v>
      </c>
      <c r="C125" s="267">
        <v>40794</v>
      </c>
      <c r="D125" s="267">
        <v>40799</v>
      </c>
      <c r="E125" s="268" t="s">
        <v>400</v>
      </c>
      <c r="F125" s="268">
        <v>35</v>
      </c>
      <c r="G125" s="269">
        <v>6.21</v>
      </c>
      <c r="H125" s="270">
        <v>58.63</v>
      </c>
      <c r="I125" s="268">
        <v>0.03</v>
      </c>
      <c r="J125" s="268">
        <v>2</v>
      </c>
      <c r="K125" s="268" t="s">
        <v>401</v>
      </c>
      <c r="L125" s="268">
        <v>1</v>
      </c>
      <c r="M125" s="268">
        <v>0.1</v>
      </c>
      <c r="N125" s="268">
        <v>0.02</v>
      </c>
      <c r="O125" s="271">
        <f t="shared" si="2"/>
        <v>1794</v>
      </c>
      <c r="R125" s="273">
        <f t="shared" si="4"/>
        <v>58.63</v>
      </c>
      <c r="S125" s="273">
        <f t="shared" si="5"/>
        <v>58.366</v>
      </c>
      <c r="T125" s="274">
        <f t="shared" si="6"/>
        <v>0.2640000000000029</v>
      </c>
      <c r="U125" s="275">
        <f t="shared" si="8"/>
        <v>58.281999999999996</v>
      </c>
      <c r="V125" s="275">
        <f t="shared" si="8"/>
        <v>58.45</v>
      </c>
      <c r="W125" s="276">
        <v>41.718000000000004</v>
      </c>
      <c r="X125" s="276">
        <v>41.55</v>
      </c>
    </row>
    <row r="126" spans="1:24">
      <c r="A126" s="255">
        <f t="shared" si="3"/>
        <v>118</v>
      </c>
      <c r="B126" s="266">
        <v>1109413</v>
      </c>
      <c r="C126" s="267">
        <v>40801</v>
      </c>
      <c r="D126" s="267">
        <v>40806</v>
      </c>
      <c r="E126" s="268" t="s">
        <v>400</v>
      </c>
      <c r="F126" s="268">
        <v>30</v>
      </c>
      <c r="G126" s="269">
        <v>6.83</v>
      </c>
      <c r="H126" s="270">
        <v>59.09</v>
      </c>
      <c r="I126" s="268">
        <v>0.04</v>
      </c>
      <c r="J126" s="268">
        <v>4</v>
      </c>
      <c r="K126" s="268" t="s">
        <v>401</v>
      </c>
      <c r="L126" s="268">
        <v>1</v>
      </c>
      <c r="M126" s="268">
        <v>0.1</v>
      </c>
      <c r="N126" s="268">
        <v>0.02</v>
      </c>
      <c r="O126" s="271">
        <f t="shared" si="2"/>
        <v>1808</v>
      </c>
      <c r="R126" s="273">
        <f t="shared" si="4"/>
        <v>59.09</v>
      </c>
      <c r="S126" s="273">
        <f t="shared" si="5"/>
        <v>59.045000000000002</v>
      </c>
      <c r="T126" s="274">
        <f t="shared" si="6"/>
        <v>4.5000000000001705E-2</v>
      </c>
      <c r="U126" s="275">
        <f t="shared" si="8"/>
        <v>58.97</v>
      </c>
      <c r="V126" s="275">
        <f t="shared" si="8"/>
        <v>59.12</v>
      </c>
      <c r="W126" s="276">
        <v>41.03</v>
      </c>
      <c r="X126" s="276">
        <v>40.880000000000003</v>
      </c>
    </row>
    <row r="127" spans="1:24">
      <c r="A127" s="255">
        <f t="shared" si="3"/>
        <v>119</v>
      </c>
      <c r="B127" s="266">
        <v>1109414</v>
      </c>
      <c r="C127" s="267">
        <v>40805</v>
      </c>
      <c r="D127" s="267">
        <v>40807</v>
      </c>
      <c r="E127" s="268" t="s">
        <v>400</v>
      </c>
      <c r="F127" s="268">
        <v>30</v>
      </c>
      <c r="G127" s="269">
        <v>6.73</v>
      </c>
      <c r="H127" s="270">
        <v>58.98</v>
      </c>
      <c r="I127" s="268">
        <v>0.04</v>
      </c>
      <c r="J127" s="268">
        <v>2</v>
      </c>
      <c r="K127" s="268" t="s">
        <v>401</v>
      </c>
      <c r="L127" s="268">
        <v>1</v>
      </c>
      <c r="M127" s="268">
        <v>0.1</v>
      </c>
      <c r="N127" s="268">
        <v>0.02</v>
      </c>
      <c r="O127" s="271">
        <f t="shared" si="2"/>
        <v>1804</v>
      </c>
      <c r="R127" s="273">
        <f t="shared" si="4"/>
        <v>58.98</v>
      </c>
      <c r="S127" s="273">
        <f t="shared" si="5"/>
        <v>59.19</v>
      </c>
      <c r="T127" s="274">
        <f t="shared" si="6"/>
        <v>-0.21000000000000085</v>
      </c>
      <c r="U127" s="275">
        <f t="shared" si="8"/>
        <v>59.21</v>
      </c>
      <c r="V127" s="275">
        <f t="shared" si="8"/>
        <v>59.17</v>
      </c>
      <c r="W127" s="276">
        <v>40.79</v>
      </c>
      <c r="X127" s="276">
        <v>40.83</v>
      </c>
    </row>
    <row r="128" spans="1:24">
      <c r="A128" s="255">
        <f t="shared" si="3"/>
        <v>120</v>
      </c>
      <c r="B128" s="266">
        <v>1109415</v>
      </c>
      <c r="C128" s="267">
        <v>40808</v>
      </c>
      <c r="D128" s="267">
        <v>40814</v>
      </c>
      <c r="E128" s="268" t="s">
        <v>400</v>
      </c>
      <c r="F128" s="268">
        <v>30</v>
      </c>
      <c r="G128" s="269">
        <v>6.85</v>
      </c>
      <c r="H128" s="270">
        <v>59.13</v>
      </c>
      <c r="I128" s="268">
        <v>0.04</v>
      </c>
      <c r="J128" s="268">
        <v>2</v>
      </c>
      <c r="K128" s="268" t="s">
        <v>401</v>
      </c>
      <c r="L128" s="268">
        <v>1</v>
      </c>
      <c r="M128" s="268">
        <v>0.1</v>
      </c>
      <c r="N128" s="268">
        <v>0.03</v>
      </c>
      <c r="O128" s="271">
        <f t="shared" si="2"/>
        <v>1809</v>
      </c>
      <c r="R128" s="273">
        <f t="shared" si="4"/>
        <v>59.13</v>
      </c>
      <c r="S128" s="273">
        <f t="shared" si="5"/>
        <v>59.414999999999999</v>
      </c>
      <c r="T128" s="274">
        <f t="shared" si="6"/>
        <v>-0.28499999999999659</v>
      </c>
      <c r="U128" s="275">
        <f t="shared" si="8"/>
        <v>59.42</v>
      </c>
      <c r="V128" s="275">
        <f t="shared" si="8"/>
        <v>59.41</v>
      </c>
      <c r="W128" s="276">
        <v>40.58</v>
      </c>
      <c r="X128" s="276">
        <v>40.590000000000003</v>
      </c>
    </row>
    <row r="129" spans="1:24">
      <c r="A129" s="255">
        <f t="shared" si="3"/>
        <v>121</v>
      </c>
      <c r="B129" s="266">
        <v>1109416</v>
      </c>
      <c r="C129" s="267">
        <v>40814</v>
      </c>
      <c r="D129" s="267">
        <v>40820</v>
      </c>
      <c r="E129" s="268" t="s">
        <v>400</v>
      </c>
      <c r="F129" s="268">
        <v>30</v>
      </c>
      <c r="G129" s="269">
        <v>6.44</v>
      </c>
      <c r="H129" s="270">
        <v>59.61</v>
      </c>
      <c r="I129" s="268">
        <v>0.05</v>
      </c>
      <c r="J129" s="268">
        <v>2</v>
      </c>
      <c r="K129" s="268" t="s">
        <v>401</v>
      </c>
      <c r="L129" s="268">
        <v>1</v>
      </c>
      <c r="M129" s="268">
        <v>0.1</v>
      </c>
      <c r="N129" s="268">
        <v>0.05</v>
      </c>
      <c r="O129" s="271">
        <f t="shared" si="2"/>
        <v>1824</v>
      </c>
      <c r="R129" s="273">
        <f t="shared" si="4"/>
        <v>59.61</v>
      </c>
      <c r="S129" s="273">
        <f t="shared" si="5"/>
        <v>59.655000000000001</v>
      </c>
      <c r="T129" s="274">
        <f t="shared" si="6"/>
        <v>-4.5000000000001705E-2</v>
      </c>
      <c r="U129" s="275">
        <f t="shared" si="8"/>
        <v>59.61</v>
      </c>
      <c r="V129" s="275">
        <f t="shared" si="8"/>
        <v>59.7</v>
      </c>
      <c r="W129" s="276">
        <v>40.39</v>
      </c>
      <c r="X129" s="276">
        <v>40.299999999999997</v>
      </c>
    </row>
    <row r="130" spans="1:24">
      <c r="A130" s="255">
        <f t="shared" si="3"/>
        <v>122</v>
      </c>
      <c r="B130" s="266">
        <v>1110417</v>
      </c>
      <c r="C130" s="267">
        <v>40836</v>
      </c>
      <c r="D130" s="267">
        <v>40844</v>
      </c>
      <c r="E130" s="268" t="s">
        <v>400</v>
      </c>
      <c r="F130" s="268">
        <v>30</v>
      </c>
      <c r="G130" s="269">
        <v>6.23</v>
      </c>
      <c r="H130" s="270">
        <v>59.54</v>
      </c>
      <c r="I130" s="268">
        <v>0.03</v>
      </c>
      <c r="J130" s="268">
        <v>2</v>
      </c>
      <c r="K130" s="268" t="s">
        <v>401</v>
      </c>
      <c r="L130" s="268">
        <v>1</v>
      </c>
      <c r="M130" s="268">
        <v>0.1</v>
      </c>
      <c r="N130" s="268">
        <v>0.03</v>
      </c>
      <c r="O130" s="271">
        <f t="shared" si="2"/>
        <v>1821</v>
      </c>
      <c r="R130" s="273">
        <f t="shared" si="4"/>
        <v>59.54</v>
      </c>
      <c r="S130" s="273">
        <f t="shared" si="5"/>
        <v>59.655500000000004</v>
      </c>
      <c r="T130" s="274">
        <f t="shared" si="6"/>
        <v>-0.11550000000000438</v>
      </c>
      <c r="U130" s="275">
        <f t="shared" si="8"/>
        <v>59.612000000000002</v>
      </c>
      <c r="V130" s="275">
        <f t="shared" si="8"/>
        <v>59.698999999999998</v>
      </c>
      <c r="W130" s="276">
        <v>40.387999999999998</v>
      </c>
      <c r="X130" s="276">
        <v>40.301000000000002</v>
      </c>
    </row>
    <row r="131" spans="1:24">
      <c r="A131" s="255">
        <f t="shared" si="3"/>
        <v>123</v>
      </c>
      <c r="B131" s="266">
        <v>1110418</v>
      </c>
      <c r="C131" s="267">
        <v>40846</v>
      </c>
      <c r="D131" s="267">
        <v>40848</v>
      </c>
      <c r="E131" s="268" t="s">
        <v>400</v>
      </c>
      <c r="F131" s="268">
        <v>35</v>
      </c>
      <c r="G131" s="269">
        <v>7.14</v>
      </c>
      <c r="H131" s="270">
        <v>59.44</v>
      </c>
      <c r="I131" s="268">
        <v>0.03</v>
      </c>
      <c r="J131" s="268">
        <v>2</v>
      </c>
      <c r="K131" s="268" t="s">
        <v>401</v>
      </c>
      <c r="L131" s="268">
        <v>1</v>
      </c>
      <c r="M131" s="268">
        <v>0.1</v>
      </c>
      <c r="N131" s="268">
        <v>0.02</v>
      </c>
      <c r="O131" s="271">
        <f t="shared" si="2"/>
        <v>1818</v>
      </c>
      <c r="R131" s="273">
        <f t="shared" si="4"/>
        <v>59.44</v>
      </c>
      <c r="S131" s="273">
        <f t="shared" si="5"/>
        <v>59.765000000000001</v>
      </c>
      <c r="T131" s="274">
        <f t="shared" si="6"/>
        <v>-0.32500000000000284</v>
      </c>
      <c r="U131" s="275">
        <f t="shared" si="8"/>
        <v>59.82</v>
      </c>
      <c r="V131" s="275">
        <f t="shared" si="8"/>
        <v>59.71</v>
      </c>
      <c r="W131" s="276">
        <v>40.18</v>
      </c>
      <c r="X131" s="276">
        <v>40.29</v>
      </c>
    </row>
    <row r="132" spans="1:24">
      <c r="A132" s="255">
        <f t="shared" si="3"/>
        <v>124</v>
      </c>
      <c r="B132" s="266">
        <v>1111419</v>
      </c>
      <c r="C132" s="267">
        <v>40854</v>
      </c>
      <c r="D132" s="267">
        <v>40856</v>
      </c>
      <c r="E132" s="268" t="s">
        <v>400</v>
      </c>
      <c r="F132" s="268">
        <v>35</v>
      </c>
      <c r="G132" s="269">
        <v>7.34</v>
      </c>
      <c r="H132" s="270">
        <v>58.8</v>
      </c>
      <c r="I132" s="268">
        <v>0.04</v>
      </c>
      <c r="J132" s="268">
        <v>2</v>
      </c>
      <c r="K132" s="268" t="s">
        <v>401</v>
      </c>
      <c r="L132" s="268">
        <v>1</v>
      </c>
      <c r="M132" s="268">
        <v>0.1</v>
      </c>
      <c r="N132" s="268">
        <v>0.03</v>
      </c>
      <c r="O132" s="271">
        <f t="shared" si="2"/>
        <v>1799</v>
      </c>
      <c r="R132" s="273">
        <f t="shared" si="4"/>
        <v>58.8</v>
      </c>
      <c r="S132" s="273">
        <f t="shared" si="5"/>
        <v>58.775000000000006</v>
      </c>
      <c r="T132" s="274">
        <f t="shared" si="6"/>
        <v>2.4999999999991473E-2</v>
      </c>
      <c r="U132" s="275">
        <f t="shared" si="8"/>
        <v>58.88</v>
      </c>
      <c r="V132" s="275">
        <f t="shared" si="8"/>
        <v>58.67</v>
      </c>
      <c r="W132" s="276">
        <v>41.12</v>
      </c>
      <c r="X132" s="276">
        <v>41.33</v>
      </c>
    </row>
    <row r="133" spans="1:24">
      <c r="A133" s="255">
        <f t="shared" si="3"/>
        <v>125</v>
      </c>
      <c r="B133" s="266">
        <v>1111420</v>
      </c>
      <c r="C133" s="267">
        <v>40859</v>
      </c>
      <c r="D133" s="267">
        <v>40862</v>
      </c>
      <c r="E133" s="268" t="s">
        <v>400</v>
      </c>
      <c r="F133" s="268">
        <v>35</v>
      </c>
      <c r="G133" s="269">
        <v>7.02</v>
      </c>
      <c r="H133" s="270">
        <v>59.12</v>
      </c>
      <c r="I133" s="268">
        <v>0.03</v>
      </c>
      <c r="J133" s="268">
        <v>2</v>
      </c>
      <c r="K133" s="268" t="s">
        <v>401</v>
      </c>
      <c r="L133" s="268">
        <v>1</v>
      </c>
      <c r="M133" s="268">
        <v>0.1</v>
      </c>
      <c r="N133" s="268">
        <v>0.02</v>
      </c>
      <c r="O133" s="271">
        <f t="shared" si="2"/>
        <v>1809</v>
      </c>
      <c r="P133" s="277">
        <f>(O133*2)</f>
        <v>3618</v>
      </c>
      <c r="Q133" s="278"/>
      <c r="R133" s="273">
        <f t="shared" si="4"/>
        <v>59.12</v>
      </c>
      <c r="S133" s="273">
        <f t="shared" si="5"/>
        <v>58.9</v>
      </c>
      <c r="T133" s="274">
        <f t="shared" si="6"/>
        <v>0.21999999999999886</v>
      </c>
      <c r="U133" s="275">
        <f t="shared" si="8"/>
        <v>58.72</v>
      </c>
      <c r="V133" s="275">
        <f t="shared" si="8"/>
        <v>59.08</v>
      </c>
      <c r="W133" s="276">
        <v>41.28</v>
      </c>
      <c r="X133" s="276">
        <v>40.92</v>
      </c>
    </row>
    <row r="134" spans="1:24">
      <c r="A134" s="255">
        <f t="shared" si="3"/>
        <v>126</v>
      </c>
      <c r="B134" s="266">
        <v>1111421</v>
      </c>
      <c r="C134" s="267">
        <v>40866</v>
      </c>
      <c r="D134" s="267">
        <v>40869</v>
      </c>
      <c r="E134" s="268" t="s">
        <v>400</v>
      </c>
      <c r="F134" s="268">
        <v>30</v>
      </c>
      <c r="G134" s="269">
        <v>6.29</v>
      </c>
      <c r="H134" s="270">
        <v>59.14</v>
      </c>
      <c r="I134" s="268">
        <v>0.03</v>
      </c>
      <c r="J134" s="268">
        <v>2</v>
      </c>
      <c r="K134" s="268" t="s">
        <v>401</v>
      </c>
      <c r="L134" s="268">
        <v>1</v>
      </c>
      <c r="M134" s="268">
        <v>0.1</v>
      </c>
      <c r="N134" s="268">
        <v>0.02</v>
      </c>
      <c r="O134" s="271">
        <f t="shared" si="2"/>
        <v>1809</v>
      </c>
      <c r="R134" s="273">
        <f t="shared" si="4"/>
        <v>59.14</v>
      </c>
      <c r="S134" s="273">
        <f t="shared" si="5"/>
        <v>58.94</v>
      </c>
      <c r="T134" s="274">
        <f t="shared" si="6"/>
        <v>0.20000000000000284</v>
      </c>
      <c r="U134" s="275">
        <f t="shared" si="8"/>
        <v>58.92</v>
      </c>
      <c r="V134" s="275">
        <f t="shared" si="8"/>
        <v>58.96</v>
      </c>
      <c r="W134" s="276">
        <v>41.08</v>
      </c>
      <c r="X134" s="276">
        <v>41.04</v>
      </c>
    </row>
    <row r="135" spans="1:24">
      <c r="A135" s="255">
        <f t="shared" si="3"/>
        <v>127</v>
      </c>
      <c r="B135" s="266">
        <v>1111422</v>
      </c>
      <c r="C135" s="267">
        <v>40867</v>
      </c>
      <c r="D135" s="267">
        <v>40869</v>
      </c>
      <c r="E135" s="268" t="s">
        <v>400</v>
      </c>
      <c r="F135" s="268">
        <v>35</v>
      </c>
      <c r="G135" s="269">
        <v>5.53</v>
      </c>
      <c r="H135" s="270">
        <v>58.5</v>
      </c>
      <c r="I135" s="268">
        <v>0.03</v>
      </c>
      <c r="J135" s="268">
        <v>2</v>
      </c>
      <c r="K135" s="268" t="s">
        <v>401</v>
      </c>
      <c r="L135" s="268">
        <v>1</v>
      </c>
      <c r="M135" s="268">
        <v>0.1</v>
      </c>
      <c r="N135" s="268">
        <v>0.01</v>
      </c>
      <c r="O135" s="271">
        <f t="shared" si="2"/>
        <v>1790</v>
      </c>
      <c r="R135" s="273">
        <f t="shared" si="4"/>
        <v>58.5</v>
      </c>
      <c r="S135" s="273">
        <f t="shared" si="5"/>
        <v>58.585000000000001</v>
      </c>
      <c r="T135" s="274">
        <f t="shared" si="6"/>
        <v>-8.5000000000000853E-2</v>
      </c>
      <c r="U135" s="275">
        <f t="shared" ref="U135:V150" si="9">(100-W135)</f>
        <v>58.42</v>
      </c>
      <c r="V135" s="275">
        <f t="shared" si="9"/>
        <v>58.75</v>
      </c>
      <c r="W135" s="276">
        <v>41.58</v>
      </c>
      <c r="X135" s="276">
        <v>41.25</v>
      </c>
    </row>
    <row r="136" spans="1:24">
      <c r="A136" s="255">
        <f t="shared" si="3"/>
        <v>128</v>
      </c>
      <c r="B136" s="266">
        <v>1111423</v>
      </c>
      <c r="C136" s="267">
        <v>40877</v>
      </c>
      <c r="D136" s="267">
        <v>40879</v>
      </c>
      <c r="E136" s="268" t="s">
        <v>400</v>
      </c>
      <c r="F136" s="268">
        <v>35</v>
      </c>
      <c r="G136" s="269">
        <v>5.39</v>
      </c>
      <c r="H136" s="270">
        <v>59.42</v>
      </c>
      <c r="I136" s="268">
        <v>0.03</v>
      </c>
      <c r="J136" s="268">
        <v>2</v>
      </c>
      <c r="K136" s="268" t="s">
        <v>401</v>
      </c>
      <c r="L136" s="268">
        <v>1</v>
      </c>
      <c r="M136" s="268">
        <v>0.1</v>
      </c>
      <c r="N136" s="268">
        <v>0.03</v>
      </c>
      <c r="O136" s="271">
        <f t="shared" si="2"/>
        <v>1818</v>
      </c>
      <c r="R136" s="273">
        <f t="shared" si="4"/>
        <v>59.42</v>
      </c>
      <c r="S136" s="273">
        <f t="shared" si="5"/>
        <v>58.39</v>
      </c>
      <c r="T136" s="274">
        <f t="shared" si="6"/>
        <v>1.0300000000000011</v>
      </c>
      <c r="U136" s="275">
        <f t="shared" si="9"/>
        <v>58.39</v>
      </c>
      <c r="V136" s="275">
        <f t="shared" si="9"/>
        <v>58.39</v>
      </c>
      <c r="W136" s="276">
        <v>41.61</v>
      </c>
      <c r="X136" s="276">
        <v>41.61</v>
      </c>
    </row>
    <row r="137" spans="1:24">
      <c r="A137" s="255">
        <f t="shared" si="3"/>
        <v>129</v>
      </c>
      <c r="B137" s="266">
        <v>1112424</v>
      </c>
      <c r="C137" s="267">
        <v>40891</v>
      </c>
      <c r="D137" s="267">
        <v>40896</v>
      </c>
      <c r="E137" s="268" t="s">
        <v>400</v>
      </c>
      <c r="F137" s="268">
        <v>25</v>
      </c>
      <c r="G137" s="269">
        <v>6.52</v>
      </c>
      <c r="H137" s="270">
        <v>59.94</v>
      </c>
      <c r="I137" s="268">
        <v>0.03</v>
      </c>
      <c r="J137" s="268">
        <v>2</v>
      </c>
      <c r="K137" s="268" t="s">
        <v>401</v>
      </c>
      <c r="L137" s="268">
        <v>1</v>
      </c>
      <c r="M137" s="268">
        <v>0.1</v>
      </c>
      <c r="N137" s="268">
        <v>0.02</v>
      </c>
      <c r="O137" s="271">
        <f t="shared" ref="O137:O200" si="10">ROUNDDOWN((3060*H137/100),0)</f>
        <v>1834</v>
      </c>
      <c r="R137" s="273">
        <f t="shared" si="4"/>
        <v>59.94</v>
      </c>
      <c r="S137" s="273">
        <f t="shared" si="5"/>
        <v>59.445</v>
      </c>
      <c r="T137" s="274">
        <f t="shared" si="6"/>
        <v>0.49499999999999744</v>
      </c>
      <c r="U137" s="275">
        <f t="shared" si="9"/>
        <v>59.04</v>
      </c>
      <c r="V137" s="275">
        <f t="shared" si="9"/>
        <v>59.85</v>
      </c>
      <c r="W137" s="276">
        <v>40.96</v>
      </c>
      <c r="X137" s="276">
        <v>40.15</v>
      </c>
    </row>
    <row r="138" spans="1:24">
      <c r="A138" s="255">
        <f t="shared" si="3"/>
        <v>130</v>
      </c>
      <c r="B138" s="266">
        <v>1112425</v>
      </c>
      <c r="C138" s="267">
        <v>40907</v>
      </c>
      <c r="D138" s="267">
        <v>40914</v>
      </c>
      <c r="E138" s="268" t="s">
        <v>400</v>
      </c>
      <c r="F138" s="268">
        <v>25</v>
      </c>
      <c r="G138" s="269">
        <v>6.12</v>
      </c>
      <c r="H138" s="270">
        <v>59.61</v>
      </c>
      <c r="I138" s="268">
        <v>0.04</v>
      </c>
      <c r="J138" s="268">
        <v>2</v>
      </c>
      <c r="K138" s="268" t="s">
        <v>401</v>
      </c>
      <c r="L138" s="268">
        <v>1</v>
      </c>
      <c r="M138" s="268">
        <v>0.1</v>
      </c>
      <c r="N138" s="268">
        <v>0.02</v>
      </c>
      <c r="O138" s="271">
        <f t="shared" si="10"/>
        <v>1824</v>
      </c>
      <c r="R138" s="273">
        <f t="shared" si="4"/>
        <v>59.61</v>
      </c>
      <c r="S138" s="273">
        <f t="shared" si="5"/>
        <v>59.42</v>
      </c>
      <c r="T138" s="274">
        <f t="shared" si="6"/>
        <v>0.18999999999999773</v>
      </c>
      <c r="U138" s="275">
        <f t="shared" si="9"/>
        <v>59.36</v>
      </c>
      <c r="V138" s="275">
        <f t="shared" si="9"/>
        <v>59.48</v>
      </c>
      <c r="W138" s="276">
        <v>40.64</v>
      </c>
      <c r="X138" s="276">
        <v>40.520000000000003</v>
      </c>
    </row>
    <row r="139" spans="1:24">
      <c r="A139" s="255">
        <f t="shared" ref="A139:A202" si="11">(A138+1)</f>
        <v>131</v>
      </c>
      <c r="B139" s="266">
        <v>1201426</v>
      </c>
      <c r="C139" s="267">
        <v>40929</v>
      </c>
      <c r="D139" s="267">
        <v>40931</v>
      </c>
      <c r="E139" s="268" t="s">
        <v>400</v>
      </c>
      <c r="F139" s="268">
        <v>30</v>
      </c>
      <c r="G139" s="269">
        <v>6.34</v>
      </c>
      <c r="H139" s="270">
        <v>58.65</v>
      </c>
      <c r="I139" s="268">
        <v>0.01</v>
      </c>
      <c r="J139" s="268">
        <v>2</v>
      </c>
      <c r="K139" s="268" t="s">
        <v>401</v>
      </c>
      <c r="L139" s="268">
        <v>1</v>
      </c>
      <c r="M139" s="268">
        <v>0.1</v>
      </c>
      <c r="N139" s="268">
        <v>0.03</v>
      </c>
      <c r="O139" s="271">
        <f t="shared" si="10"/>
        <v>1794</v>
      </c>
      <c r="R139" s="273">
        <f t="shared" si="4"/>
        <v>58.65</v>
      </c>
      <c r="S139" s="273">
        <f t="shared" si="5"/>
        <v>58.96</v>
      </c>
      <c r="T139" s="274">
        <f t="shared" si="6"/>
        <v>-0.31000000000000227</v>
      </c>
      <c r="U139" s="275">
        <f t="shared" si="9"/>
        <v>58.86</v>
      </c>
      <c r="V139" s="275">
        <f t="shared" si="9"/>
        <v>59.06</v>
      </c>
      <c r="W139" s="276">
        <v>41.14</v>
      </c>
      <c r="X139" s="276">
        <v>40.94</v>
      </c>
    </row>
    <row r="140" spans="1:24">
      <c r="A140" s="255">
        <f t="shared" si="11"/>
        <v>132</v>
      </c>
      <c r="B140" s="266">
        <v>1201427</v>
      </c>
      <c r="C140" s="267">
        <v>40933</v>
      </c>
      <c r="D140" s="267">
        <v>40935</v>
      </c>
      <c r="E140" s="268" t="s">
        <v>400</v>
      </c>
      <c r="F140" s="268">
        <v>30</v>
      </c>
      <c r="G140" s="269">
        <v>6.22</v>
      </c>
      <c r="H140" s="270">
        <v>59.36</v>
      </c>
      <c r="I140" s="268">
        <v>0.03</v>
      </c>
      <c r="J140" s="268">
        <v>2</v>
      </c>
      <c r="K140" s="268" t="s">
        <v>401</v>
      </c>
      <c r="L140" s="268">
        <v>1</v>
      </c>
      <c r="M140" s="268">
        <v>0.1</v>
      </c>
      <c r="N140" s="268">
        <v>0.02</v>
      </c>
      <c r="O140" s="271">
        <f t="shared" si="10"/>
        <v>1816</v>
      </c>
      <c r="P140" s="277">
        <f>(O140*2)</f>
        <v>3632</v>
      </c>
      <c r="Q140" s="278"/>
      <c r="R140" s="273">
        <f t="shared" si="4"/>
        <v>59.36</v>
      </c>
      <c r="S140" s="273">
        <f t="shared" si="5"/>
        <v>59.365000000000002</v>
      </c>
      <c r="T140" s="274">
        <f t="shared" si="6"/>
        <v>-5.000000000002558E-3</v>
      </c>
      <c r="U140" s="275">
        <f t="shared" si="9"/>
        <v>59.46</v>
      </c>
      <c r="V140" s="275">
        <f t="shared" si="9"/>
        <v>59.27</v>
      </c>
      <c r="W140" s="276">
        <v>40.54</v>
      </c>
      <c r="X140" s="276">
        <v>40.729999999999997</v>
      </c>
    </row>
    <row r="141" spans="1:24">
      <c r="A141" s="255">
        <f t="shared" si="11"/>
        <v>133</v>
      </c>
      <c r="B141" s="266">
        <v>1201428</v>
      </c>
      <c r="C141" s="267">
        <v>40939</v>
      </c>
      <c r="D141" s="267">
        <v>40941</v>
      </c>
      <c r="E141" s="268" t="s">
        <v>400</v>
      </c>
      <c r="F141" s="268">
        <v>30</v>
      </c>
      <c r="G141" s="269">
        <v>6.66</v>
      </c>
      <c r="H141" s="270">
        <v>59.72</v>
      </c>
      <c r="I141" s="268">
        <v>0.02</v>
      </c>
      <c r="J141" s="268">
        <v>2</v>
      </c>
      <c r="K141" s="268" t="s">
        <v>401</v>
      </c>
      <c r="L141" s="268">
        <v>1</v>
      </c>
      <c r="M141" s="268">
        <v>0.1</v>
      </c>
      <c r="N141" s="268">
        <v>0.02</v>
      </c>
      <c r="O141" s="271">
        <f t="shared" si="10"/>
        <v>1827</v>
      </c>
      <c r="P141" s="277">
        <f>(O141*2)</f>
        <v>3654</v>
      </c>
      <c r="Q141" s="278"/>
      <c r="R141" s="273">
        <f t="shared" si="4"/>
        <v>59.72</v>
      </c>
      <c r="S141" s="273">
        <f t="shared" si="5"/>
        <v>59.274999999999999</v>
      </c>
      <c r="T141" s="274">
        <f t="shared" si="6"/>
        <v>0.44500000000000028</v>
      </c>
      <c r="U141" s="275">
        <f t="shared" si="9"/>
        <v>59.25</v>
      </c>
      <c r="V141" s="275">
        <f t="shared" si="9"/>
        <v>59.3</v>
      </c>
      <c r="W141" s="276">
        <v>40.75</v>
      </c>
      <c r="X141" s="276">
        <v>40.700000000000003</v>
      </c>
    </row>
    <row r="142" spans="1:24">
      <c r="A142" s="255">
        <f t="shared" si="11"/>
        <v>134</v>
      </c>
      <c r="B142" s="266">
        <v>1202429</v>
      </c>
      <c r="C142" s="267">
        <v>40956</v>
      </c>
      <c r="D142" s="267">
        <v>40960</v>
      </c>
      <c r="E142" s="268" t="s">
        <v>400</v>
      </c>
      <c r="F142" s="268">
        <v>25</v>
      </c>
      <c r="G142" s="269">
        <v>6.77</v>
      </c>
      <c r="H142" s="270">
        <v>58.22</v>
      </c>
      <c r="I142" s="268">
        <v>0.03</v>
      </c>
      <c r="J142" s="268">
        <v>2</v>
      </c>
      <c r="K142" s="268" t="s">
        <v>401</v>
      </c>
      <c r="L142" s="268">
        <v>1</v>
      </c>
      <c r="M142" s="268">
        <v>0.1</v>
      </c>
      <c r="N142" s="268">
        <v>0.04</v>
      </c>
      <c r="O142" s="271">
        <f t="shared" si="10"/>
        <v>1781</v>
      </c>
      <c r="R142" s="273">
        <f t="shared" si="4"/>
        <v>58.22</v>
      </c>
      <c r="S142" s="273">
        <f t="shared" si="5"/>
        <v>57.864999999999995</v>
      </c>
      <c r="T142" s="274">
        <f t="shared" si="6"/>
        <v>0.35500000000000398</v>
      </c>
      <c r="U142" s="275">
        <f t="shared" si="9"/>
        <v>57.66</v>
      </c>
      <c r="V142" s="275">
        <f t="shared" si="9"/>
        <v>58.07</v>
      </c>
      <c r="W142" s="276">
        <v>42.34</v>
      </c>
      <c r="X142" s="276">
        <v>41.93</v>
      </c>
    </row>
    <row r="143" spans="1:24">
      <c r="A143" s="255">
        <f t="shared" si="11"/>
        <v>135</v>
      </c>
      <c r="B143" s="266">
        <v>1202430</v>
      </c>
      <c r="C143" s="267">
        <v>40965</v>
      </c>
      <c r="D143" s="267">
        <v>40968</v>
      </c>
      <c r="E143" s="268" t="s">
        <v>400</v>
      </c>
      <c r="F143" s="268">
        <v>25</v>
      </c>
      <c r="G143" s="269">
        <v>6.71</v>
      </c>
      <c r="H143" s="270">
        <v>59.52</v>
      </c>
      <c r="I143" s="268">
        <v>0.03</v>
      </c>
      <c r="J143" s="268">
        <v>2</v>
      </c>
      <c r="K143" s="268" t="s">
        <v>401</v>
      </c>
      <c r="L143" s="268">
        <v>1</v>
      </c>
      <c r="M143" s="268">
        <v>0.1</v>
      </c>
      <c r="N143" s="268">
        <v>0.04</v>
      </c>
      <c r="O143" s="271">
        <f t="shared" si="10"/>
        <v>1821</v>
      </c>
      <c r="P143" s="277">
        <f>(O143*2)</f>
        <v>3642</v>
      </c>
      <c r="Q143" s="278"/>
      <c r="R143" s="273">
        <f t="shared" si="4"/>
        <v>59.52</v>
      </c>
      <c r="S143" s="273">
        <f t="shared" si="5"/>
        <v>59.025000000000006</v>
      </c>
      <c r="T143" s="274">
        <f t="shared" si="6"/>
        <v>0.49499999999999744</v>
      </c>
      <c r="U143" s="275">
        <f t="shared" si="9"/>
        <v>59.02</v>
      </c>
      <c r="V143" s="275">
        <f t="shared" si="9"/>
        <v>59.03</v>
      </c>
      <c r="W143" s="276">
        <v>40.98</v>
      </c>
      <c r="X143" s="276">
        <v>40.97</v>
      </c>
    </row>
    <row r="144" spans="1:24">
      <c r="A144" s="255">
        <f t="shared" si="11"/>
        <v>136</v>
      </c>
      <c r="B144" s="266">
        <v>1203431</v>
      </c>
      <c r="C144" s="267">
        <v>40976</v>
      </c>
      <c r="D144" s="267">
        <v>40980</v>
      </c>
      <c r="E144" s="268" t="s">
        <v>400</v>
      </c>
      <c r="F144" s="268">
        <v>25</v>
      </c>
      <c r="G144" s="269">
        <v>6.94</v>
      </c>
      <c r="H144" s="270">
        <v>59.8</v>
      </c>
      <c r="I144" s="268">
        <v>0.02</v>
      </c>
      <c r="J144" s="268">
        <v>2</v>
      </c>
      <c r="K144" s="268" t="s">
        <v>401</v>
      </c>
      <c r="L144" s="268">
        <v>1</v>
      </c>
      <c r="M144" s="268">
        <v>0.1</v>
      </c>
      <c r="N144" s="268">
        <v>0.04</v>
      </c>
      <c r="O144" s="271">
        <f t="shared" si="10"/>
        <v>1829</v>
      </c>
      <c r="P144" s="277">
        <f>(O144*2)</f>
        <v>3658</v>
      </c>
      <c r="Q144" s="278"/>
      <c r="R144" s="273">
        <f t="shared" si="4"/>
        <v>59.8</v>
      </c>
      <c r="S144" s="273">
        <f t="shared" si="5"/>
        <v>59.019999999999996</v>
      </c>
      <c r="T144" s="274">
        <f t="shared" si="6"/>
        <v>0.78000000000000114</v>
      </c>
      <c r="U144" s="275">
        <f t="shared" si="9"/>
        <v>59.17</v>
      </c>
      <c r="V144" s="275">
        <f t="shared" si="9"/>
        <v>58.87</v>
      </c>
      <c r="W144" s="276">
        <v>40.83</v>
      </c>
      <c r="X144" s="276">
        <v>41.13</v>
      </c>
    </row>
    <row r="145" spans="1:24">
      <c r="A145" s="255">
        <f t="shared" si="11"/>
        <v>137</v>
      </c>
      <c r="B145" s="266">
        <v>1203432</v>
      </c>
      <c r="C145" s="267">
        <v>40983</v>
      </c>
      <c r="D145" s="267">
        <v>40990</v>
      </c>
      <c r="E145" s="268" t="s">
        <v>400</v>
      </c>
      <c r="F145" s="268">
        <v>35</v>
      </c>
      <c r="G145" s="269">
        <v>6.54</v>
      </c>
      <c r="H145" s="270">
        <v>58.87</v>
      </c>
      <c r="I145" s="268">
        <v>0.02</v>
      </c>
      <c r="J145" s="268">
        <v>2</v>
      </c>
      <c r="K145" s="268" t="s">
        <v>401</v>
      </c>
      <c r="L145" s="268">
        <v>1</v>
      </c>
      <c r="M145" s="268">
        <v>0.1</v>
      </c>
      <c r="N145" s="268">
        <v>0.03</v>
      </c>
      <c r="O145" s="271">
        <f t="shared" si="10"/>
        <v>1801</v>
      </c>
      <c r="P145" s="277">
        <f>(O145*2)</f>
        <v>3602</v>
      </c>
      <c r="Q145" s="278"/>
      <c r="R145" s="273">
        <f t="shared" si="4"/>
        <v>58.87</v>
      </c>
      <c r="S145" s="273">
        <f t="shared" si="5"/>
        <v>58.33</v>
      </c>
      <c r="T145" s="274">
        <f t="shared" si="6"/>
        <v>0.53999999999999915</v>
      </c>
      <c r="U145" s="275">
        <f t="shared" si="9"/>
        <v>58.14</v>
      </c>
      <c r="V145" s="275">
        <f t="shared" si="9"/>
        <v>58.52</v>
      </c>
      <c r="W145" s="276">
        <v>41.86</v>
      </c>
      <c r="X145" s="276">
        <v>41.48</v>
      </c>
    </row>
    <row r="146" spans="1:24">
      <c r="A146" s="255">
        <f t="shared" si="11"/>
        <v>138</v>
      </c>
      <c r="B146" s="266">
        <v>1203433</v>
      </c>
      <c r="C146" s="267">
        <v>40990</v>
      </c>
      <c r="D146" s="267">
        <v>40996</v>
      </c>
      <c r="E146" s="268" t="s">
        <v>400</v>
      </c>
      <c r="F146" s="268">
        <v>25</v>
      </c>
      <c r="G146" s="269">
        <v>6.8</v>
      </c>
      <c r="H146" s="270">
        <v>59.48</v>
      </c>
      <c r="I146" s="268">
        <v>0.03</v>
      </c>
      <c r="J146" s="268">
        <v>4</v>
      </c>
      <c r="K146" s="268" t="s">
        <v>401</v>
      </c>
      <c r="L146" s="268">
        <v>1</v>
      </c>
      <c r="M146" s="268">
        <v>0.1</v>
      </c>
      <c r="N146" s="268">
        <v>0.03</v>
      </c>
      <c r="O146" s="271">
        <f t="shared" si="10"/>
        <v>1820</v>
      </c>
      <c r="R146" s="273">
        <f t="shared" si="4"/>
        <v>59.48</v>
      </c>
      <c r="S146" s="273">
        <f t="shared" si="5"/>
        <v>59.224999999999994</v>
      </c>
      <c r="T146" s="274">
        <f t="shared" si="6"/>
        <v>0.25500000000000256</v>
      </c>
      <c r="U146" s="275">
        <f t="shared" si="9"/>
        <v>59.22</v>
      </c>
      <c r="V146" s="275">
        <f t="shared" si="9"/>
        <v>59.23</v>
      </c>
      <c r="W146" s="276">
        <v>40.78</v>
      </c>
      <c r="X146" s="276">
        <v>40.770000000000003</v>
      </c>
    </row>
    <row r="147" spans="1:24">
      <c r="A147" s="255">
        <f t="shared" si="11"/>
        <v>139</v>
      </c>
      <c r="B147" s="266">
        <v>1204434</v>
      </c>
      <c r="C147" s="267">
        <v>41003</v>
      </c>
      <c r="D147" s="267">
        <v>41004</v>
      </c>
      <c r="E147" s="268" t="s">
        <v>400</v>
      </c>
      <c r="F147" s="268">
        <v>30</v>
      </c>
      <c r="G147" s="269">
        <v>6.9</v>
      </c>
      <c r="H147" s="270">
        <v>59.38</v>
      </c>
      <c r="I147" s="268">
        <v>0.04</v>
      </c>
      <c r="J147" s="268">
        <v>2</v>
      </c>
      <c r="K147" s="268" t="s">
        <v>401</v>
      </c>
      <c r="L147" s="268">
        <v>1</v>
      </c>
      <c r="M147" s="268">
        <v>0.1</v>
      </c>
      <c r="N147" s="268">
        <v>0.04</v>
      </c>
      <c r="O147" s="271">
        <f t="shared" si="10"/>
        <v>1817</v>
      </c>
      <c r="P147" s="277">
        <f>(O147*2)</f>
        <v>3634</v>
      </c>
      <c r="Q147" s="278"/>
      <c r="R147" s="273">
        <f t="shared" si="4"/>
        <v>59.38</v>
      </c>
      <c r="S147" s="273">
        <f t="shared" si="5"/>
        <v>59.54</v>
      </c>
      <c r="T147" s="274">
        <f t="shared" si="6"/>
        <v>-0.15999999999999659</v>
      </c>
      <c r="U147" s="275">
        <f t="shared" si="9"/>
        <v>59.68</v>
      </c>
      <c r="V147" s="275">
        <f t="shared" si="9"/>
        <v>59.4</v>
      </c>
      <c r="W147" s="276">
        <v>40.32</v>
      </c>
      <c r="X147" s="276">
        <v>40.6</v>
      </c>
    </row>
    <row r="148" spans="1:24">
      <c r="A148" s="255">
        <f t="shared" si="11"/>
        <v>140</v>
      </c>
      <c r="B148" s="266">
        <v>1204435</v>
      </c>
      <c r="C148" s="267">
        <v>41017</v>
      </c>
      <c r="D148" s="267">
        <v>41019</v>
      </c>
      <c r="E148" s="268" t="s">
        <v>400</v>
      </c>
      <c r="F148" s="268">
        <v>30</v>
      </c>
      <c r="G148" s="269">
        <v>5.7</v>
      </c>
      <c r="H148" s="270">
        <v>59.83</v>
      </c>
      <c r="I148" s="268">
        <v>0.03</v>
      </c>
      <c r="J148" s="268">
        <v>2</v>
      </c>
      <c r="K148" s="268" t="s">
        <v>401</v>
      </c>
      <c r="L148" s="268">
        <v>1</v>
      </c>
      <c r="M148" s="268">
        <v>0.1</v>
      </c>
      <c r="N148" s="268">
        <v>0.03</v>
      </c>
      <c r="O148" s="271">
        <f t="shared" si="10"/>
        <v>1830</v>
      </c>
      <c r="R148" s="273">
        <f t="shared" si="4"/>
        <v>59.83</v>
      </c>
      <c r="S148" s="273">
        <f t="shared" si="5"/>
        <v>58.56</v>
      </c>
      <c r="T148" s="274">
        <f t="shared" si="6"/>
        <v>1.269999999999996</v>
      </c>
      <c r="U148" s="275">
        <f>(100-W148)</f>
        <v>58.36</v>
      </c>
      <c r="V148" s="275">
        <f>(100-X148)</f>
        <v>58.76</v>
      </c>
      <c r="W148" s="276">
        <v>41.64</v>
      </c>
      <c r="X148" s="276">
        <v>41.24</v>
      </c>
    </row>
    <row r="149" spans="1:24">
      <c r="A149" s="255">
        <f t="shared" si="11"/>
        <v>141</v>
      </c>
      <c r="B149" s="266">
        <v>1204436</v>
      </c>
      <c r="C149" s="267">
        <v>41023</v>
      </c>
      <c r="D149" s="267">
        <v>41026</v>
      </c>
      <c r="E149" s="268" t="s">
        <v>400</v>
      </c>
      <c r="F149" s="268">
        <v>25</v>
      </c>
      <c r="G149" s="269">
        <v>6.21</v>
      </c>
      <c r="H149" s="270">
        <v>59.18</v>
      </c>
      <c r="I149" s="268">
        <v>0.03</v>
      </c>
      <c r="J149" s="268">
        <v>2</v>
      </c>
      <c r="K149" s="268" t="s">
        <v>401</v>
      </c>
      <c r="L149" s="268">
        <v>1</v>
      </c>
      <c r="M149" s="268">
        <v>0.1</v>
      </c>
      <c r="N149" s="268">
        <v>0.03</v>
      </c>
      <c r="O149" s="271">
        <f>ROUNDDOWN((3060*H149/100),0)</f>
        <v>1810</v>
      </c>
      <c r="R149" s="273">
        <f t="shared" si="4"/>
        <v>59.18</v>
      </c>
      <c r="S149" s="273">
        <f>AVERAGE(U149:V149)</f>
        <v>100</v>
      </c>
      <c r="T149" s="274">
        <f>(R149-S149)</f>
        <v>-40.82</v>
      </c>
      <c r="U149" s="275">
        <f>(100-W149)</f>
        <v>100</v>
      </c>
      <c r="V149" s="275">
        <f t="shared" si="9"/>
        <v>100</v>
      </c>
      <c r="W149" s="276"/>
      <c r="X149" s="276"/>
    </row>
    <row r="150" spans="1:24">
      <c r="A150" s="255">
        <f t="shared" si="11"/>
        <v>142</v>
      </c>
      <c r="B150" s="266">
        <v>1206437</v>
      </c>
      <c r="C150" s="267">
        <v>41088</v>
      </c>
      <c r="D150" s="267">
        <v>41089</v>
      </c>
      <c r="E150" s="268" t="s">
        <v>400</v>
      </c>
      <c r="F150" s="268">
        <v>35</v>
      </c>
      <c r="G150" s="269">
        <v>6.71</v>
      </c>
      <c r="H150" s="270">
        <v>59.22</v>
      </c>
      <c r="I150" s="268">
        <v>0.04</v>
      </c>
      <c r="J150" s="268">
        <v>2</v>
      </c>
      <c r="K150" s="268" t="s">
        <v>401</v>
      </c>
      <c r="L150" s="268">
        <v>1</v>
      </c>
      <c r="M150" s="268">
        <v>0.1</v>
      </c>
      <c r="N150" s="268">
        <v>0.02</v>
      </c>
      <c r="O150" s="271">
        <f t="shared" si="10"/>
        <v>1812</v>
      </c>
      <c r="R150" s="273">
        <f t="shared" si="4"/>
        <v>59.22</v>
      </c>
      <c r="S150" s="273">
        <f t="shared" si="5"/>
        <v>59.236499999999999</v>
      </c>
      <c r="T150" s="274">
        <f t="shared" si="6"/>
        <v>-1.6500000000000625E-2</v>
      </c>
      <c r="U150" s="275">
        <f t="shared" si="9"/>
        <v>59.286999999999999</v>
      </c>
      <c r="V150" s="275">
        <f t="shared" si="9"/>
        <v>59.186</v>
      </c>
      <c r="W150" s="276">
        <v>40.713000000000001</v>
      </c>
      <c r="X150" s="276">
        <v>40.814</v>
      </c>
    </row>
    <row r="151" spans="1:24">
      <c r="A151" s="255">
        <f t="shared" si="11"/>
        <v>143</v>
      </c>
      <c r="B151" s="266">
        <v>1206438</v>
      </c>
      <c r="C151" s="267">
        <v>41090</v>
      </c>
      <c r="D151" s="267">
        <v>41093</v>
      </c>
      <c r="E151" s="268" t="s">
        <v>400</v>
      </c>
      <c r="F151" s="268">
        <v>30</v>
      </c>
      <c r="G151" s="269">
        <v>6.81</v>
      </c>
      <c r="H151" s="270">
        <v>58.96</v>
      </c>
      <c r="I151" s="268">
        <v>0.03</v>
      </c>
      <c r="J151" s="268">
        <v>2</v>
      </c>
      <c r="K151" s="268" t="s">
        <v>401</v>
      </c>
      <c r="L151" s="268">
        <v>1</v>
      </c>
      <c r="M151" s="268">
        <v>0.1</v>
      </c>
      <c r="N151" s="268">
        <v>0.02</v>
      </c>
      <c r="O151" s="271">
        <f t="shared" si="10"/>
        <v>1804</v>
      </c>
      <c r="R151" s="273">
        <f t="shared" si="4"/>
        <v>58.96</v>
      </c>
      <c r="S151" s="273">
        <f t="shared" si="5"/>
        <v>58.465499999999999</v>
      </c>
      <c r="T151" s="274">
        <f t="shared" si="6"/>
        <v>0.49450000000000216</v>
      </c>
      <c r="U151" s="275">
        <f t="shared" ref="U151:V166" si="12">(100-W151)</f>
        <v>58.622999999999998</v>
      </c>
      <c r="V151" s="275">
        <f t="shared" si="12"/>
        <v>58.308</v>
      </c>
      <c r="W151" s="276">
        <v>41.377000000000002</v>
      </c>
      <c r="X151" s="276">
        <v>41.692</v>
      </c>
    </row>
    <row r="152" spans="1:24">
      <c r="A152" s="255">
        <f t="shared" si="11"/>
        <v>144</v>
      </c>
      <c r="B152" s="266">
        <v>1207439</v>
      </c>
      <c r="C152" s="267">
        <v>41097</v>
      </c>
      <c r="D152" s="267">
        <v>41101</v>
      </c>
      <c r="E152" s="268" t="s">
        <v>400</v>
      </c>
      <c r="F152" s="268">
        <v>30</v>
      </c>
      <c r="G152" s="269">
        <v>6.74</v>
      </c>
      <c r="H152" s="270">
        <v>58.53</v>
      </c>
      <c r="I152" s="268">
        <v>0.03</v>
      </c>
      <c r="J152" s="268">
        <v>2</v>
      </c>
      <c r="K152" s="268" t="s">
        <v>401</v>
      </c>
      <c r="L152" s="268">
        <v>1</v>
      </c>
      <c r="M152" s="268">
        <v>0.1</v>
      </c>
      <c r="N152" s="268">
        <v>0.02</v>
      </c>
      <c r="O152" s="271">
        <f t="shared" si="10"/>
        <v>1791</v>
      </c>
      <c r="R152" s="273">
        <f t="shared" si="4"/>
        <v>58.53</v>
      </c>
      <c r="S152" s="273">
        <f t="shared" si="5"/>
        <v>58.423999999999999</v>
      </c>
      <c r="T152" s="274">
        <f t="shared" si="6"/>
        <v>0.10600000000000165</v>
      </c>
      <c r="U152" s="275">
        <f t="shared" si="12"/>
        <v>58.408999999999999</v>
      </c>
      <c r="V152" s="275">
        <f t="shared" si="12"/>
        <v>58.439</v>
      </c>
      <c r="W152" s="276">
        <v>41.591000000000001</v>
      </c>
      <c r="X152" s="276">
        <v>41.561</v>
      </c>
    </row>
    <row r="153" spans="1:24">
      <c r="A153" s="255">
        <f t="shared" si="11"/>
        <v>145</v>
      </c>
      <c r="B153" s="266">
        <v>1207440</v>
      </c>
      <c r="C153" s="267">
        <v>41104</v>
      </c>
      <c r="D153" s="267">
        <v>41109</v>
      </c>
      <c r="E153" s="268" t="s">
        <v>400</v>
      </c>
      <c r="F153" s="268">
        <v>30</v>
      </c>
      <c r="G153" s="269">
        <v>6.94</v>
      </c>
      <c r="H153" s="270">
        <v>59.55</v>
      </c>
      <c r="I153" s="268">
        <v>0.02</v>
      </c>
      <c r="J153" s="268">
        <v>2</v>
      </c>
      <c r="K153" s="268" t="s">
        <v>401</v>
      </c>
      <c r="L153" s="268">
        <v>1</v>
      </c>
      <c r="M153" s="268">
        <v>0.1</v>
      </c>
      <c r="N153" s="268">
        <v>0.01</v>
      </c>
      <c r="O153" s="271">
        <f t="shared" si="10"/>
        <v>1822</v>
      </c>
      <c r="R153" s="273">
        <f t="shared" si="4"/>
        <v>59.55</v>
      </c>
      <c r="S153" s="273">
        <f t="shared" si="5"/>
        <v>59.484999999999999</v>
      </c>
      <c r="T153" s="274">
        <f t="shared" si="6"/>
        <v>6.4999999999997726E-2</v>
      </c>
      <c r="U153" s="275">
        <f t="shared" si="12"/>
        <v>59.51</v>
      </c>
      <c r="V153" s="275">
        <f t="shared" si="12"/>
        <v>59.46</v>
      </c>
      <c r="W153" s="276">
        <v>40.49</v>
      </c>
      <c r="X153" s="276">
        <v>40.54</v>
      </c>
    </row>
    <row r="154" spans="1:24">
      <c r="A154" s="255">
        <f t="shared" si="11"/>
        <v>146</v>
      </c>
      <c r="B154" s="266">
        <v>1207441</v>
      </c>
      <c r="C154" s="267">
        <v>41113</v>
      </c>
      <c r="D154" s="267">
        <v>41115</v>
      </c>
      <c r="E154" s="268" t="s">
        <v>400</v>
      </c>
      <c r="F154" s="268">
        <v>25</v>
      </c>
      <c r="G154" s="269">
        <v>6.12</v>
      </c>
      <c r="H154" s="270">
        <v>59.46</v>
      </c>
      <c r="I154" s="268">
        <v>0.01</v>
      </c>
      <c r="J154" s="268">
        <v>6</v>
      </c>
      <c r="K154" s="268" t="s">
        <v>401</v>
      </c>
      <c r="L154" s="268">
        <v>1</v>
      </c>
      <c r="M154" s="268">
        <v>0.1</v>
      </c>
      <c r="N154" s="268">
        <v>0.02</v>
      </c>
      <c r="O154" s="271">
        <f t="shared" si="10"/>
        <v>1819</v>
      </c>
      <c r="P154" s="279">
        <f>(O154*2)</f>
        <v>3638</v>
      </c>
      <c r="Q154" s="278"/>
      <c r="R154" s="273">
        <f t="shared" si="4"/>
        <v>59.46</v>
      </c>
      <c r="S154" s="273">
        <f t="shared" si="5"/>
        <v>59.394999999999996</v>
      </c>
      <c r="T154" s="274">
        <f t="shared" si="6"/>
        <v>6.5000000000004832E-2</v>
      </c>
      <c r="U154" s="275">
        <f t="shared" si="12"/>
        <v>59.43</v>
      </c>
      <c r="V154" s="275">
        <f t="shared" si="12"/>
        <v>59.36</v>
      </c>
      <c r="W154" s="276">
        <v>40.57</v>
      </c>
      <c r="X154" s="276">
        <v>40.64</v>
      </c>
    </row>
    <row r="155" spans="1:24">
      <c r="A155" s="255">
        <f t="shared" si="11"/>
        <v>147</v>
      </c>
      <c r="B155" s="266">
        <v>1208442</v>
      </c>
      <c r="C155" s="267">
        <v>41130</v>
      </c>
      <c r="D155" s="267">
        <v>41131</v>
      </c>
      <c r="E155" s="268" t="s">
        <v>400</v>
      </c>
      <c r="F155" s="268">
        <v>25</v>
      </c>
      <c r="G155" s="269">
        <v>6.3</v>
      </c>
      <c r="H155" s="270">
        <v>59.18</v>
      </c>
      <c r="I155" s="268">
        <v>0.02</v>
      </c>
      <c r="J155" s="268">
        <v>16</v>
      </c>
      <c r="K155" s="268" t="s">
        <v>401</v>
      </c>
      <c r="L155" s="268">
        <v>1</v>
      </c>
      <c r="M155" s="268">
        <v>0.1</v>
      </c>
      <c r="N155" s="268">
        <v>0.03</v>
      </c>
      <c r="O155" s="271">
        <f t="shared" si="10"/>
        <v>1810</v>
      </c>
      <c r="R155" s="273">
        <f t="shared" si="4"/>
        <v>59.18</v>
      </c>
      <c r="S155" s="273">
        <f t="shared" si="5"/>
        <v>58.45</v>
      </c>
      <c r="T155" s="274">
        <f t="shared" si="6"/>
        <v>0.72999999999999687</v>
      </c>
      <c r="U155" s="275">
        <f t="shared" si="12"/>
        <v>58.66</v>
      </c>
      <c r="V155" s="275">
        <f t="shared" si="12"/>
        <v>58.24</v>
      </c>
      <c r="W155" s="276">
        <v>41.34</v>
      </c>
      <c r="X155" s="276">
        <v>41.76</v>
      </c>
    </row>
    <row r="156" spans="1:24">
      <c r="A156" s="255">
        <f t="shared" si="11"/>
        <v>148</v>
      </c>
      <c r="B156" s="266">
        <v>1208443</v>
      </c>
      <c r="C156" s="267">
        <v>41134</v>
      </c>
      <c r="D156" s="267">
        <v>41136</v>
      </c>
      <c r="E156" s="268" t="s">
        <v>400</v>
      </c>
      <c r="F156" s="268">
        <v>30</v>
      </c>
      <c r="G156" s="269">
        <v>5.91</v>
      </c>
      <c r="H156" s="270">
        <v>58.79</v>
      </c>
      <c r="I156" s="268">
        <v>0.02</v>
      </c>
      <c r="J156" s="268">
        <v>2</v>
      </c>
      <c r="K156" s="268" t="s">
        <v>401</v>
      </c>
      <c r="L156" s="268">
        <v>1</v>
      </c>
      <c r="M156" s="268">
        <v>0.1</v>
      </c>
      <c r="N156" s="268">
        <v>0.02</v>
      </c>
      <c r="O156" s="271">
        <f t="shared" si="10"/>
        <v>1798</v>
      </c>
      <c r="R156" s="273">
        <f t="shared" si="4"/>
        <v>58.79</v>
      </c>
      <c r="S156" s="273">
        <f t="shared" si="5"/>
        <v>58.905000000000001</v>
      </c>
      <c r="T156" s="274">
        <f t="shared" si="6"/>
        <v>-0.11500000000000199</v>
      </c>
      <c r="U156" s="275">
        <f t="shared" si="12"/>
        <v>58.83</v>
      </c>
      <c r="V156" s="275">
        <f t="shared" si="12"/>
        <v>58.98</v>
      </c>
      <c r="W156" s="276">
        <v>41.17</v>
      </c>
      <c r="X156" s="276">
        <v>41.02</v>
      </c>
    </row>
    <row r="157" spans="1:24">
      <c r="A157" s="255">
        <f t="shared" si="11"/>
        <v>149</v>
      </c>
      <c r="B157" s="266">
        <v>1208444</v>
      </c>
      <c r="C157" s="267">
        <v>41137</v>
      </c>
      <c r="D157" s="267">
        <v>41142</v>
      </c>
      <c r="E157" s="268" t="s">
        <v>400</v>
      </c>
      <c r="F157" s="268">
        <v>30</v>
      </c>
      <c r="G157" s="269">
        <v>6.96</v>
      </c>
      <c r="H157" s="270">
        <v>59.26</v>
      </c>
      <c r="I157" s="268">
        <v>0.02</v>
      </c>
      <c r="J157" s="268">
        <v>2</v>
      </c>
      <c r="K157" s="268" t="s">
        <v>401</v>
      </c>
      <c r="L157" s="268">
        <v>1</v>
      </c>
      <c r="M157" s="268">
        <v>0.1</v>
      </c>
      <c r="N157" s="268">
        <v>0.03</v>
      </c>
      <c r="O157" s="271">
        <f t="shared" si="10"/>
        <v>1813</v>
      </c>
      <c r="R157" s="273">
        <f t="shared" si="4"/>
        <v>59.26</v>
      </c>
      <c r="S157" s="273">
        <f t="shared" si="5"/>
        <v>58.82</v>
      </c>
      <c r="T157" s="274">
        <f t="shared" si="6"/>
        <v>0.43999999999999773</v>
      </c>
      <c r="U157" s="275">
        <f t="shared" si="12"/>
        <v>59.02</v>
      </c>
      <c r="V157" s="275">
        <f t="shared" si="12"/>
        <v>58.62</v>
      </c>
      <c r="W157" s="276">
        <v>40.98</v>
      </c>
      <c r="X157" s="276">
        <v>41.38</v>
      </c>
    </row>
    <row r="158" spans="1:24">
      <c r="A158" s="255">
        <f t="shared" si="11"/>
        <v>150</v>
      </c>
      <c r="B158" s="266">
        <v>1209445</v>
      </c>
      <c r="C158" s="267">
        <v>41163</v>
      </c>
      <c r="D158" s="267">
        <v>41165</v>
      </c>
      <c r="E158" s="268" t="s">
        <v>400</v>
      </c>
      <c r="F158" s="268">
        <v>25</v>
      </c>
      <c r="G158" s="269">
        <v>6.29</v>
      </c>
      <c r="H158" s="270">
        <v>59.74</v>
      </c>
      <c r="I158" s="268">
        <v>0.02</v>
      </c>
      <c r="J158" s="268">
        <v>20</v>
      </c>
      <c r="K158" s="268" t="s">
        <v>401</v>
      </c>
      <c r="L158" s="268">
        <v>1</v>
      </c>
      <c r="M158" s="268">
        <v>0.1</v>
      </c>
      <c r="N158" s="268">
        <v>0.02</v>
      </c>
      <c r="O158" s="271">
        <f t="shared" si="10"/>
        <v>1828</v>
      </c>
      <c r="R158" s="273">
        <f t="shared" si="4"/>
        <v>59.74</v>
      </c>
      <c r="S158" s="273">
        <f t="shared" si="5"/>
        <v>59.414000000000001</v>
      </c>
      <c r="T158" s="274">
        <f t="shared" si="6"/>
        <v>0.32600000000000051</v>
      </c>
      <c r="U158" s="275">
        <f t="shared" si="12"/>
        <v>59.411999999999999</v>
      </c>
      <c r="V158" s="275">
        <f t="shared" si="12"/>
        <v>59.415999999999997</v>
      </c>
      <c r="W158" s="276">
        <v>40.588000000000001</v>
      </c>
      <c r="X158" s="276">
        <v>40.584000000000003</v>
      </c>
    </row>
    <row r="159" spans="1:24">
      <c r="A159" s="255">
        <f t="shared" si="11"/>
        <v>151</v>
      </c>
      <c r="B159" s="266">
        <v>1209446</v>
      </c>
      <c r="C159" s="267">
        <v>41170</v>
      </c>
      <c r="D159" s="267">
        <v>41171</v>
      </c>
      <c r="E159" s="268" t="s">
        <v>400</v>
      </c>
      <c r="F159" s="268">
        <v>30</v>
      </c>
      <c r="G159" s="269">
        <v>6.16</v>
      </c>
      <c r="H159" s="270">
        <v>58.38</v>
      </c>
      <c r="I159" s="268">
        <v>0.03</v>
      </c>
      <c r="J159" s="268">
        <v>4</v>
      </c>
      <c r="K159" s="268" t="s">
        <v>401</v>
      </c>
      <c r="L159" s="268">
        <v>1</v>
      </c>
      <c r="M159" s="268">
        <v>0.1</v>
      </c>
      <c r="N159" s="268">
        <v>0.02</v>
      </c>
      <c r="O159" s="271">
        <f t="shared" si="10"/>
        <v>1786</v>
      </c>
      <c r="R159" s="273">
        <f t="shared" si="4"/>
        <v>58.38</v>
      </c>
      <c r="S159" s="273">
        <f t="shared" si="5"/>
        <v>58.467500000000001</v>
      </c>
      <c r="T159" s="274">
        <f t="shared" si="6"/>
        <v>-8.7499999999998579E-2</v>
      </c>
      <c r="U159" s="275">
        <f t="shared" si="12"/>
        <v>58.133000000000003</v>
      </c>
      <c r="V159" s="275">
        <f t="shared" si="12"/>
        <v>58.802</v>
      </c>
      <c r="W159" s="276">
        <v>41.866999999999997</v>
      </c>
      <c r="X159" s="276">
        <v>41.198</v>
      </c>
    </row>
    <row r="160" spans="1:24">
      <c r="A160" s="255">
        <f t="shared" si="11"/>
        <v>152</v>
      </c>
      <c r="B160" s="266">
        <v>1209447</v>
      </c>
      <c r="C160" s="267">
        <v>41172</v>
      </c>
      <c r="D160" s="267">
        <v>41177</v>
      </c>
      <c r="E160" s="268" t="s">
        <v>400</v>
      </c>
      <c r="F160" s="268">
        <v>25</v>
      </c>
      <c r="G160" s="269">
        <v>7.49</v>
      </c>
      <c r="H160" s="270">
        <v>58.21</v>
      </c>
      <c r="I160" s="268">
        <v>0.03</v>
      </c>
      <c r="J160" s="268">
        <v>2</v>
      </c>
      <c r="K160" s="268" t="s">
        <v>401</v>
      </c>
      <c r="L160" s="268">
        <v>1</v>
      </c>
      <c r="M160" s="268">
        <v>0.1</v>
      </c>
      <c r="N160" s="268">
        <v>0.02</v>
      </c>
      <c r="O160" s="271">
        <f t="shared" si="10"/>
        <v>1781</v>
      </c>
      <c r="R160" s="273">
        <f t="shared" si="4"/>
        <v>58.21</v>
      </c>
      <c r="S160" s="273">
        <f t="shared" si="5"/>
        <v>41.795000000000002</v>
      </c>
      <c r="T160" s="274">
        <f t="shared" si="6"/>
        <v>16.414999999999999</v>
      </c>
      <c r="U160" s="275">
        <f t="shared" si="12"/>
        <v>41.71</v>
      </c>
      <c r="V160" s="275">
        <f t="shared" si="12"/>
        <v>41.88</v>
      </c>
      <c r="W160" s="276">
        <v>58.29</v>
      </c>
      <c r="X160" s="276">
        <v>58.12</v>
      </c>
    </row>
    <row r="161" spans="1:24">
      <c r="A161" s="255">
        <f t="shared" si="11"/>
        <v>153</v>
      </c>
      <c r="B161" s="266">
        <v>1209448</v>
      </c>
      <c r="C161" s="267">
        <v>41177</v>
      </c>
      <c r="D161" s="267">
        <v>41179</v>
      </c>
      <c r="E161" s="268" t="s">
        <v>400</v>
      </c>
      <c r="F161" s="268">
        <v>30</v>
      </c>
      <c r="G161" s="269">
        <v>5.91</v>
      </c>
      <c r="H161" s="270">
        <v>59.85</v>
      </c>
      <c r="I161" s="268">
        <v>0.02</v>
      </c>
      <c r="J161" s="268">
        <v>2</v>
      </c>
      <c r="K161" s="268" t="s">
        <v>401</v>
      </c>
      <c r="L161" s="268">
        <v>1</v>
      </c>
      <c r="M161" s="268">
        <v>0.1</v>
      </c>
      <c r="N161" s="268">
        <v>0.02</v>
      </c>
      <c r="O161" s="271">
        <f t="shared" si="10"/>
        <v>1831</v>
      </c>
      <c r="R161" s="273">
        <f t="shared" si="4"/>
        <v>59.85</v>
      </c>
      <c r="S161" s="273">
        <f t="shared" si="5"/>
        <v>59.58</v>
      </c>
      <c r="T161" s="274">
        <f t="shared" si="6"/>
        <v>0.27000000000000313</v>
      </c>
      <c r="U161" s="275">
        <f t="shared" si="12"/>
        <v>59.51</v>
      </c>
      <c r="V161" s="275">
        <f t="shared" si="12"/>
        <v>59.65</v>
      </c>
      <c r="W161" s="276">
        <v>40.49</v>
      </c>
      <c r="X161" s="276">
        <v>40.35</v>
      </c>
    </row>
    <row r="162" spans="1:24">
      <c r="A162" s="255">
        <f t="shared" si="11"/>
        <v>154</v>
      </c>
      <c r="B162" s="266">
        <v>1209449</v>
      </c>
      <c r="C162" s="267">
        <v>41178</v>
      </c>
      <c r="D162" s="267">
        <v>41180</v>
      </c>
      <c r="E162" s="268" t="s">
        <v>400</v>
      </c>
      <c r="F162" s="268">
        <v>25</v>
      </c>
      <c r="G162" s="269">
        <v>5.64</v>
      </c>
      <c r="H162" s="270">
        <v>59.61</v>
      </c>
      <c r="I162" s="268">
        <v>0.02</v>
      </c>
      <c r="J162" s="268">
        <v>4</v>
      </c>
      <c r="K162" s="268" t="s">
        <v>401</v>
      </c>
      <c r="L162" s="268">
        <v>1</v>
      </c>
      <c r="M162" s="268">
        <v>0.1</v>
      </c>
      <c r="N162" s="268">
        <v>0.02</v>
      </c>
      <c r="O162" s="271">
        <f t="shared" si="10"/>
        <v>1824</v>
      </c>
      <c r="R162" s="273">
        <f t="shared" si="4"/>
        <v>59.61</v>
      </c>
      <c r="S162" s="273">
        <f t="shared" si="5"/>
        <v>59.085000000000001</v>
      </c>
      <c r="T162" s="274">
        <f t="shared" si="6"/>
        <v>0.52499999999999858</v>
      </c>
      <c r="U162" s="275">
        <f t="shared" si="12"/>
        <v>58.96</v>
      </c>
      <c r="V162" s="275">
        <f t="shared" si="12"/>
        <v>59.21</v>
      </c>
      <c r="W162" s="276">
        <v>41.04</v>
      </c>
      <c r="X162" s="276">
        <v>40.79</v>
      </c>
    </row>
    <row r="163" spans="1:24">
      <c r="A163" s="255">
        <f t="shared" si="11"/>
        <v>155</v>
      </c>
      <c r="B163" s="266">
        <v>1210450</v>
      </c>
      <c r="C163" s="267">
        <v>41187</v>
      </c>
      <c r="D163" s="267">
        <v>41193</v>
      </c>
      <c r="E163" s="268" t="s">
        <v>400</v>
      </c>
      <c r="F163" s="268">
        <v>30</v>
      </c>
      <c r="G163" s="269">
        <v>5.66</v>
      </c>
      <c r="H163" s="270">
        <v>58.31</v>
      </c>
      <c r="I163" s="268">
        <v>0.01</v>
      </c>
      <c r="J163" s="268">
        <v>6</v>
      </c>
      <c r="K163" s="268" t="s">
        <v>401</v>
      </c>
      <c r="L163" s="268">
        <v>1</v>
      </c>
      <c r="M163" s="268">
        <v>0.1</v>
      </c>
      <c r="N163" s="268">
        <v>0.03</v>
      </c>
      <c r="O163" s="271">
        <f t="shared" si="10"/>
        <v>1784</v>
      </c>
      <c r="R163" s="273">
        <f t="shared" si="4"/>
        <v>58.31</v>
      </c>
      <c r="S163" s="273">
        <f t="shared" si="5"/>
        <v>100</v>
      </c>
      <c r="T163" s="274">
        <f t="shared" si="6"/>
        <v>-41.69</v>
      </c>
      <c r="U163" s="275">
        <f t="shared" si="12"/>
        <v>100</v>
      </c>
      <c r="V163" s="275">
        <f t="shared" si="12"/>
        <v>100</v>
      </c>
      <c r="W163" s="276"/>
      <c r="X163" s="276"/>
    </row>
    <row r="164" spans="1:24">
      <c r="A164" s="255">
        <f t="shared" si="11"/>
        <v>156</v>
      </c>
      <c r="B164" s="266">
        <v>1210451</v>
      </c>
      <c r="C164" s="267">
        <v>41199</v>
      </c>
      <c r="D164" s="267">
        <v>41201</v>
      </c>
      <c r="E164" s="268" t="s">
        <v>400</v>
      </c>
      <c r="F164" s="268">
        <v>25</v>
      </c>
      <c r="G164" s="269">
        <v>6.74</v>
      </c>
      <c r="H164" s="270">
        <v>59.58</v>
      </c>
      <c r="I164" s="268">
        <v>0.02</v>
      </c>
      <c r="J164" s="268">
        <v>10</v>
      </c>
      <c r="K164" s="268" t="s">
        <v>401</v>
      </c>
      <c r="L164" s="268">
        <v>1</v>
      </c>
      <c r="M164" s="268">
        <v>0.1</v>
      </c>
      <c r="N164" s="268">
        <v>0.02</v>
      </c>
      <c r="O164" s="271">
        <f t="shared" si="10"/>
        <v>1823</v>
      </c>
      <c r="R164" s="273">
        <f t="shared" si="4"/>
        <v>59.58</v>
      </c>
      <c r="S164" s="273">
        <f t="shared" si="5"/>
        <v>100</v>
      </c>
      <c r="T164" s="274">
        <f t="shared" si="6"/>
        <v>-40.42</v>
      </c>
      <c r="U164" s="275">
        <f t="shared" si="12"/>
        <v>100</v>
      </c>
      <c r="V164" s="275">
        <f t="shared" si="12"/>
        <v>100</v>
      </c>
      <c r="W164" s="276"/>
      <c r="X164" s="276"/>
    </row>
    <row r="165" spans="1:24">
      <c r="A165" s="255">
        <f t="shared" si="11"/>
        <v>157</v>
      </c>
      <c r="B165" s="266">
        <v>1211452</v>
      </c>
      <c r="C165" s="267">
        <v>41220</v>
      </c>
      <c r="D165" s="267">
        <v>41222</v>
      </c>
      <c r="E165" s="268" t="s">
        <v>400</v>
      </c>
      <c r="F165" s="268">
        <v>35</v>
      </c>
      <c r="G165" s="269">
        <v>6.58</v>
      </c>
      <c r="H165" s="270">
        <v>59.28</v>
      </c>
      <c r="I165" s="268">
        <v>0.02</v>
      </c>
      <c r="J165" s="268">
        <v>2</v>
      </c>
      <c r="K165" s="268" t="s">
        <v>401</v>
      </c>
      <c r="L165" s="268">
        <v>1</v>
      </c>
      <c r="M165" s="268">
        <v>0.1</v>
      </c>
      <c r="N165" s="268">
        <v>0.02</v>
      </c>
      <c r="O165" s="271">
        <f t="shared" si="10"/>
        <v>1813</v>
      </c>
      <c r="P165" s="277">
        <f>(O165*2)</f>
        <v>3626</v>
      </c>
      <c r="Q165" s="278"/>
      <c r="R165" s="273">
        <f t="shared" si="4"/>
        <v>59.28</v>
      </c>
      <c r="S165" s="273">
        <f t="shared" si="5"/>
        <v>59.255499999999998</v>
      </c>
      <c r="T165" s="274">
        <f t="shared" si="6"/>
        <v>2.4500000000003297E-2</v>
      </c>
      <c r="U165" s="275">
        <f t="shared" si="12"/>
        <v>59.21</v>
      </c>
      <c r="V165" s="275">
        <f t="shared" si="12"/>
        <v>59.301000000000002</v>
      </c>
      <c r="W165" s="276">
        <v>40.79</v>
      </c>
      <c r="X165" s="276">
        <v>40.698999999999998</v>
      </c>
    </row>
    <row r="166" spans="1:24">
      <c r="A166" s="255">
        <f t="shared" si="11"/>
        <v>158</v>
      </c>
      <c r="B166" s="266">
        <v>1211453</v>
      </c>
      <c r="C166" s="267">
        <v>41226</v>
      </c>
      <c r="D166" s="267">
        <v>41226</v>
      </c>
      <c r="E166" s="268" t="s">
        <v>400</v>
      </c>
      <c r="F166" s="268">
        <v>35</v>
      </c>
      <c r="G166" s="269">
        <v>7.05</v>
      </c>
      <c r="H166" s="270">
        <v>59.5</v>
      </c>
      <c r="I166" s="268">
        <v>0.02</v>
      </c>
      <c r="J166" s="268">
        <v>2</v>
      </c>
      <c r="K166" s="268" t="s">
        <v>401</v>
      </c>
      <c r="L166" s="268">
        <v>1</v>
      </c>
      <c r="M166" s="268">
        <v>0.1</v>
      </c>
      <c r="N166" s="268">
        <v>0.02</v>
      </c>
      <c r="O166" s="271">
        <f t="shared" si="10"/>
        <v>1820</v>
      </c>
      <c r="R166" s="273">
        <f t="shared" si="4"/>
        <v>59.5</v>
      </c>
      <c r="S166" s="273">
        <f t="shared" si="5"/>
        <v>59.122500000000002</v>
      </c>
      <c r="T166" s="274">
        <f t="shared" si="6"/>
        <v>0.37749999999999773</v>
      </c>
      <c r="U166" s="275">
        <f t="shared" si="12"/>
        <v>59.31</v>
      </c>
      <c r="V166" s="275">
        <f t="shared" si="12"/>
        <v>58.935000000000002</v>
      </c>
      <c r="W166" s="276">
        <v>40.69</v>
      </c>
      <c r="X166" s="276">
        <v>41.064999999999998</v>
      </c>
    </row>
    <row r="167" spans="1:24">
      <c r="A167" s="255">
        <f t="shared" si="11"/>
        <v>159</v>
      </c>
      <c r="B167" s="266">
        <v>1211454</v>
      </c>
      <c r="C167" s="267">
        <v>41229</v>
      </c>
      <c r="D167" s="267">
        <v>41233</v>
      </c>
      <c r="E167" s="268" t="s">
        <v>400</v>
      </c>
      <c r="F167" s="268">
        <v>30</v>
      </c>
      <c r="G167" s="269">
        <v>7.21</v>
      </c>
      <c r="H167" s="270">
        <v>59.94</v>
      </c>
      <c r="I167" s="268">
        <v>0.03</v>
      </c>
      <c r="J167" s="268">
        <v>4</v>
      </c>
      <c r="K167" s="268" t="s">
        <v>401</v>
      </c>
      <c r="L167" s="268">
        <v>1</v>
      </c>
      <c r="M167" s="268">
        <v>0.1</v>
      </c>
      <c r="N167" s="268">
        <v>0.02</v>
      </c>
      <c r="O167" s="271">
        <f t="shared" si="10"/>
        <v>1834</v>
      </c>
      <c r="R167" s="273">
        <f t="shared" ref="R167:R230" si="13">(H167)</f>
        <v>59.94</v>
      </c>
      <c r="S167" s="273">
        <f t="shared" ref="S167:S230" si="14">AVERAGE(U167:V167)</f>
        <v>59.344999999999999</v>
      </c>
      <c r="T167" s="274">
        <f t="shared" ref="T167:T230" si="15">(R167-S167)</f>
        <v>0.59499999999999886</v>
      </c>
      <c r="U167" s="275">
        <f t="shared" ref="U167:V182" si="16">(100-W167)</f>
        <v>59.11</v>
      </c>
      <c r="V167" s="275">
        <f t="shared" si="16"/>
        <v>59.58</v>
      </c>
      <c r="W167" s="276">
        <v>40.89</v>
      </c>
      <c r="X167" s="276">
        <v>40.42</v>
      </c>
    </row>
    <row r="168" spans="1:24">
      <c r="A168" s="255">
        <f t="shared" si="11"/>
        <v>160</v>
      </c>
      <c r="B168" s="266">
        <v>1211455</v>
      </c>
      <c r="C168" s="267">
        <v>41239</v>
      </c>
      <c r="D168" s="267">
        <v>41241</v>
      </c>
      <c r="E168" s="268" t="s">
        <v>400</v>
      </c>
      <c r="F168" s="268">
        <v>35</v>
      </c>
      <c r="G168" s="269">
        <v>7.28</v>
      </c>
      <c r="H168" s="270">
        <v>59.61</v>
      </c>
      <c r="I168" s="268">
        <v>0.03</v>
      </c>
      <c r="J168" s="268">
        <v>2</v>
      </c>
      <c r="K168" s="268" t="s">
        <v>401</v>
      </c>
      <c r="L168" s="268">
        <v>1</v>
      </c>
      <c r="M168" s="268">
        <v>0.1</v>
      </c>
      <c r="N168" s="268">
        <v>0.02</v>
      </c>
      <c r="O168" s="271">
        <f t="shared" si="10"/>
        <v>1824</v>
      </c>
      <c r="R168" s="273">
        <f t="shared" si="13"/>
        <v>59.61</v>
      </c>
      <c r="S168" s="273">
        <f t="shared" si="14"/>
        <v>59.164500000000004</v>
      </c>
      <c r="T168" s="274">
        <f t="shared" si="15"/>
        <v>0.44549999999999557</v>
      </c>
      <c r="U168" s="275">
        <f t="shared" si="16"/>
        <v>59.185000000000002</v>
      </c>
      <c r="V168" s="275">
        <f t="shared" si="16"/>
        <v>59.143999999999998</v>
      </c>
      <c r="W168" s="276">
        <v>40.814999999999998</v>
      </c>
      <c r="X168" s="276">
        <v>40.856000000000002</v>
      </c>
    </row>
    <row r="169" spans="1:24">
      <c r="A169" s="255">
        <f t="shared" si="11"/>
        <v>161</v>
      </c>
      <c r="B169" s="266">
        <v>1212456</v>
      </c>
      <c r="C169" s="267">
        <v>41248</v>
      </c>
      <c r="D169" s="267">
        <v>41250</v>
      </c>
      <c r="E169" s="268" t="s">
        <v>400</v>
      </c>
      <c r="F169" s="268">
        <v>35</v>
      </c>
      <c r="G169" s="269">
        <v>7.09</v>
      </c>
      <c r="H169" s="270">
        <v>58.98</v>
      </c>
      <c r="I169" s="268">
        <v>0.03</v>
      </c>
      <c r="J169" s="268">
        <v>4</v>
      </c>
      <c r="K169" s="268" t="s">
        <v>401</v>
      </c>
      <c r="L169" s="268">
        <v>1</v>
      </c>
      <c r="M169" s="268">
        <v>0.1</v>
      </c>
      <c r="N169" s="268">
        <v>0.03</v>
      </c>
      <c r="O169" s="271">
        <f t="shared" si="10"/>
        <v>1804</v>
      </c>
      <c r="R169" s="273">
        <f t="shared" si="13"/>
        <v>58.98</v>
      </c>
      <c r="S169" s="273">
        <f t="shared" si="14"/>
        <v>58.495000000000005</v>
      </c>
      <c r="T169" s="274">
        <f t="shared" si="15"/>
        <v>0.48499999999999233</v>
      </c>
      <c r="U169" s="275">
        <f t="shared" si="16"/>
        <v>58.49</v>
      </c>
      <c r="V169" s="275">
        <f t="shared" si="16"/>
        <v>58.5</v>
      </c>
      <c r="W169" s="276">
        <v>41.51</v>
      </c>
      <c r="X169" s="276">
        <v>41.5</v>
      </c>
    </row>
    <row r="170" spans="1:24">
      <c r="A170" s="255">
        <f t="shared" si="11"/>
        <v>162</v>
      </c>
      <c r="B170" s="266">
        <v>1212457</v>
      </c>
      <c r="C170" s="267">
        <v>41253</v>
      </c>
      <c r="D170" s="267">
        <v>41254</v>
      </c>
      <c r="E170" s="268" t="s">
        <v>400</v>
      </c>
      <c r="F170" s="268">
        <v>30</v>
      </c>
      <c r="G170" s="269">
        <v>7.38</v>
      </c>
      <c r="H170" s="270">
        <v>59.89</v>
      </c>
      <c r="I170" s="268">
        <v>0.03</v>
      </c>
      <c r="J170" s="268">
        <v>4</v>
      </c>
      <c r="K170" s="268" t="s">
        <v>401</v>
      </c>
      <c r="L170" s="268">
        <v>1</v>
      </c>
      <c r="M170" s="268">
        <v>0.1</v>
      </c>
      <c r="N170" s="268">
        <v>0.02</v>
      </c>
      <c r="O170" s="271">
        <f t="shared" si="10"/>
        <v>1832</v>
      </c>
      <c r="R170" s="273">
        <f t="shared" si="13"/>
        <v>59.89</v>
      </c>
      <c r="S170" s="273">
        <f t="shared" si="14"/>
        <v>59.91</v>
      </c>
      <c r="T170" s="274">
        <f t="shared" si="15"/>
        <v>-1.9999999999996021E-2</v>
      </c>
      <c r="U170" s="275">
        <f t="shared" si="16"/>
        <v>59.91</v>
      </c>
      <c r="V170" s="275">
        <f t="shared" si="16"/>
        <v>59.91</v>
      </c>
      <c r="W170" s="276">
        <v>40.090000000000003</v>
      </c>
      <c r="X170" s="276">
        <v>40.090000000000003</v>
      </c>
    </row>
    <row r="171" spans="1:24">
      <c r="A171" s="255">
        <f t="shared" si="11"/>
        <v>163</v>
      </c>
      <c r="B171" s="266">
        <v>1212458</v>
      </c>
      <c r="C171" s="267">
        <v>41271</v>
      </c>
      <c r="D171" s="267">
        <v>41283</v>
      </c>
      <c r="E171" s="268" t="s">
        <v>400</v>
      </c>
      <c r="F171" s="268">
        <v>30</v>
      </c>
      <c r="G171" s="269">
        <v>7.47</v>
      </c>
      <c r="H171" s="270">
        <v>59.79</v>
      </c>
      <c r="I171" s="268">
        <v>0.02</v>
      </c>
      <c r="J171" s="268">
        <v>2</v>
      </c>
      <c r="K171" s="268" t="s">
        <v>401</v>
      </c>
      <c r="L171" s="268">
        <v>1</v>
      </c>
      <c r="M171" s="268">
        <v>0.1</v>
      </c>
      <c r="N171" s="268">
        <v>0.03</v>
      </c>
      <c r="O171" s="271">
        <f t="shared" si="10"/>
        <v>1829</v>
      </c>
      <c r="R171" s="273">
        <f t="shared" si="13"/>
        <v>59.79</v>
      </c>
      <c r="S171" s="273">
        <f t="shared" si="14"/>
        <v>59.405000000000001</v>
      </c>
      <c r="T171" s="274">
        <f t="shared" si="15"/>
        <v>0.38499999999999801</v>
      </c>
      <c r="U171" s="275">
        <f t="shared" si="16"/>
        <v>59.41</v>
      </c>
      <c r="V171" s="275">
        <f t="shared" si="16"/>
        <v>59.4</v>
      </c>
      <c r="W171" s="276">
        <v>40.590000000000003</v>
      </c>
      <c r="X171" s="276">
        <v>40.6</v>
      </c>
    </row>
    <row r="172" spans="1:24">
      <c r="A172" s="255">
        <f t="shared" si="11"/>
        <v>164</v>
      </c>
      <c r="B172" s="266">
        <v>1301459</v>
      </c>
      <c r="C172" s="267">
        <v>41305</v>
      </c>
      <c r="D172" s="267">
        <v>41306</v>
      </c>
      <c r="E172" s="268" t="s">
        <v>400</v>
      </c>
      <c r="F172" s="268">
        <v>25</v>
      </c>
      <c r="G172" s="269">
        <v>5.57</v>
      </c>
      <c r="H172" s="270">
        <v>59.13</v>
      </c>
      <c r="I172" s="268">
        <v>0.04</v>
      </c>
      <c r="J172" s="268">
        <v>2</v>
      </c>
      <c r="K172" s="268" t="s">
        <v>401</v>
      </c>
      <c r="L172" s="268">
        <v>1</v>
      </c>
      <c r="M172" s="268">
        <v>0.1</v>
      </c>
      <c r="N172" s="268">
        <v>0.02</v>
      </c>
      <c r="O172" s="271">
        <f t="shared" si="10"/>
        <v>1809</v>
      </c>
      <c r="R172" s="273">
        <f t="shared" si="13"/>
        <v>59.13</v>
      </c>
      <c r="S172" s="273">
        <f t="shared" si="14"/>
        <v>59</v>
      </c>
      <c r="T172" s="274">
        <f t="shared" si="15"/>
        <v>0.13000000000000256</v>
      </c>
      <c r="U172" s="275">
        <f t="shared" si="16"/>
        <v>59.314999999999998</v>
      </c>
      <c r="V172" s="275">
        <f t="shared" si="16"/>
        <v>58.685000000000002</v>
      </c>
      <c r="W172" s="276">
        <v>40.685000000000002</v>
      </c>
      <c r="X172" s="276">
        <v>41.314999999999998</v>
      </c>
    </row>
    <row r="173" spans="1:24">
      <c r="A173" s="255">
        <f t="shared" si="11"/>
        <v>165</v>
      </c>
      <c r="B173" s="266">
        <v>1302460</v>
      </c>
      <c r="C173" s="267">
        <v>41311</v>
      </c>
      <c r="D173" s="267">
        <v>41313</v>
      </c>
      <c r="E173" s="268" t="s">
        <v>400</v>
      </c>
      <c r="F173" s="268">
        <v>25</v>
      </c>
      <c r="G173" s="269">
        <v>5.0999999999999996</v>
      </c>
      <c r="H173" s="270">
        <v>58.9</v>
      </c>
      <c r="I173" s="268">
        <v>0.02</v>
      </c>
      <c r="J173" s="268">
        <v>2</v>
      </c>
      <c r="K173" s="268" t="s">
        <v>401</v>
      </c>
      <c r="L173" s="268">
        <v>1</v>
      </c>
      <c r="M173" s="268">
        <v>0.1</v>
      </c>
      <c r="N173" s="268">
        <v>0.02</v>
      </c>
      <c r="O173" s="271">
        <f t="shared" si="10"/>
        <v>1802</v>
      </c>
      <c r="R173" s="273">
        <f t="shared" si="13"/>
        <v>58.9</v>
      </c>
      <c r="S173" s="273">
        <f t="shared" si="14"/>
        <v>58.896000000000001</v>
      </c>
      <c r="T173" s="274">
        <f t="shared" si="15"/>
        <v>3.9999999999977831E-3</v>
      </c>
      <c r="U173" s="275">
        <f t="shared" si="16"/>
        <v>58.927</v>
      </c>
      <c r="V173" s="275">
        <f t="shared" si="16"/>
        <v>58.865000000000002</v>
      </c>
      <c r="W173" s="276">
        <v>41.073</v>
      </c>
      <c r="X173" s="276">
        <v>41.134999999999998</v>
      </c>
    </row>
    <row r="174" spans="1:24">
      <c r="A174" s="255">
        <f t="shared" si="11"/>
        <v>166</v>
      </c>
      <c r="B174" s="266">
        <v>1302461</v>
      </c>
      <c r="C174" s="267">
        <v>41319</v>
      </c>
      <c r="D174" s="267">
        <v>41320</v>
      </c>
      <c r="E174" s="268" t="s">
        <v>400</v>
      </c>
      <c r="F174" s="268">
        <v>25</v>
      </c>
      <c r="G174" s="269">
        <v>6.71</v>
      </c>
      <c r="H174" s="270">
        <v>59.47</v>
      </c>
      <c r="I174" s="268">
        <v>0.02</v>
      </c>
      <c r="J174" s="268">
        <v>2</v>
      </c>
      <c r="K174" s="268" t="s">
        <v>401</v>
      </c>
      <c r="L174" s="268">
        <v>2</v>
      </c>
      <c r="M174" s="268">
        <v>0.1</v>
      </c>
      <c r="N174" s="268">
        <v>0.02</v>
      </c>
      <c r="O174" s="271">
        <f t="shared" si="10"/>
        <v>1819</v>
      </c>
      <c r="R174" s="273">
        <f t="shared" si="13"/>
        <v>59.47</v>
      </c>
      <c r="S174" s="273">
        <f t="shared" si="14"/>
        <v>59.492000000000004</v>
      </c>
      <c r="T174" s="274">
        <f t="shared" si="15"/>
        <v>-2.2000000000005571E-2</v>
      </c>
      <c r="U174" s="275">
        <f t="shared" si="16"/>
        <v>59.539000000000001</v>
      </c>
      <c r="V174" s="275">
        <f t="shared" si="16"/>
        <v>59.445</v>
      </c>
      <c r="W174" s="276">
        <v>40.460999999999999</v>
      </c>
      <c r="X174" s="276">
        <v>40.555</v>
      </c>
    </row>
    <row r="175" spans="1:24">
      <c r="A175" s="255">
        <f t="shared" si="11"/>
        <v>167</v>
      </c>
      <c r="B175" s="266">
        <v>1302462</v>
      </c>
      <c r="C175" s="267">
        <v>41322</v>
      </c>
      <c r="D175" s="267">
        <v>41324</v>
      </c>
      <c r="E175" s="268" t="s">
        <v>400</v>
      </c>
      <c r="F175" s="268">
        <v>30</v>
      </c>
      <c r="G175" s="269">
        <v>7.09</v>
      </c>
      <c r="H175" s="270">
        <v>58.86</v>
      </c>
      <c r="I175" s="268">
        <v>0.02</v>
      </c>
      <c r="J175" s="268">
        <v>4</v>
      </c>
      <c r="K175" s="268" t="s">
        <v>401</v>
      </c>
      <c r="L175" s="268">
        <v>2</v>
      </c>
      <c r="M175" s="268">
        <v>0.1</v>
      </c>
      <c r="N175" s="268">
        <v>0.02</v>
      </c>
      <c r="O175" s="271">
        <f t="shared" si="10"/>
        <v>1801</v>
      </c>
      <c r="R175" s="273">
        <f t="shared" si="13"/>
        <v>58.86</v>
      </c>
      <c r="S175" s="273">
        <f t="shared" si="14"/>
        <v>59.224499999999999</v>
      </c>
      <c r="T175" s="274">
        <f t="shared" si="15"/>
        <v>-0.3644999999999996</v>
      </c>
      <c r="U175" s="275">
        <f t="shared" si="16"/>
        <v>59.106999999999999</v>
      </c>
      <c r="V175" s="275">
        <f t="shared" si="16"/>
        <v>59.341999999999999</v>
      </c>
      <c r="W175" s="276">
        <v>40.893000000000001</v>
      </c>
      <c r="X175" s="276">
        <v>40.658000000000001</v>
      </c>
    </row>
    <row r="176" spans="1:24">
      <c r="A176" s="255">
        <f t="shared" si="11"/>
        <v>168</v>
      </c>
      <c r="B176" s="266">
        <v>1303463</v>
      </c>
      <c r="C176" s="267">
        <v>41336</v>
      </c>
      <c r="D176" s="267">
        <v>41338</v>
      </c>
      <c r="E176" s="268" t="s">
        <v>400</v>
      </c>
      <c r="F176" s="268">
        <v>30</v>
      </c>
      <c r="G176" s="269">
        <v>6.92</v>
      </c>
      <c r="H176" s="270">
        <v>59.65</v>
      </c>
      <c r="I176" s="268">
        <v>0.02</v>
      </c>
      <c r="J176" s="268">
        <v>2</v>
      </c>
      <c r="K176" s="268" t="s">
        <v>401</v>
      </c>
      <c r="L176" s="268">
        <v>1</v>
      </c>
      <c r="M176" s="268">
        <v>0.1</v>
      </c>
      <c r="N176" s="268">
        <v>0.02</v>
      </c>
      <c r="O176" s="271">
        <f t="shared" si="10"/>
        <v>1825</v>
      </c>
      <c r="R176" s="273">
        <f t="shared" si="13"/>
        <v>59.65</v>
      </c>
      <c r="S176" s="273">
        <f t="shared" si="14"/>
        <v>59.504999999999995</v>
      </c>
      <c r="T176" s="274">
        <f t="shared" si="15"/>
        <v>0.14500000000000313</v>
      </c>
      <c r="U176" s="275">
        <f t="shared" si="16"/>
        <v>59.393999999999998</v>
      </c>
      <c r="V176" s="275">
        <f t="shared" si="16"/>
        <v>59.616</v>
      </c>
      <c r="W176" s="276">
        <v>40.606000000000002</v>
      </c>
      <c r="X176" s="276">
        <v>40.384</v>
      </c>
    </row>
    <row r="177" spans="1:24">
      <c r="A177" s="255">
        <f t="shared" si="11"/>
        <v>169</v>
      </c>
      <c r="B177" s="266">
        <v>1303464</v>
      </c>
      <c r="C177" s="267">
        <v>41342</v>
      </c>
      <c r="D177" s="267">
        <v>41345</v>
      </c>
      <c r="E177" s="268" t="s">
        <v>400</v>
      </c>
      <c r="F177" s="268">
        <v>20</v>
      </c>
      <c r="G177" s="269">
        <v>7</v>
      </c>
      <c r="H177" s="270">
        <v>59.5</v>
      </c>
      <c r="I177" s="268">
        <v>0.02</v>
      </c>
      <c r="J177" s="268">
        <v>2</v>
      </c>
      <c r="K177" s="268" t="s">
        <v>401</v>
      </c>
      <c r="L177" s="268">
        <v>1</v>
      </c>
      <c r="M177" s="268">
        <v>0.1</v>
      </c>
      <c r="N177" s="268">
        <v>0.02</v>
      </c>
      <c r="O177" s="271">
        <f t="shared" si="10"/>
        <v>1820</v>
      </c>
      <c r="R177" s="273">
        <f t="shared" si="13"/>
        <v>59.5</v>
      </c>
      <c r="S177" s="273">
        <f t="shared" si="14"/>
        <v>59.182000000000002</v>
      </c>
      <c r="T177" s="274">
        <f t="shared" si="15"/>
        <v>0.31799999999999784</v>
      </c>
      <c r="U177" s="275">
        <f t="shared" si="16"/>
        <v>59.043999999999997</v>
      </c>
      <c r="V177" s="275">
        <f t="shared" si="16"/>
        <v>59.32</v>
      </c>
      <c r="W177" s="276">
        <v>40.956000000000003</v>
      </c>
      <c r="X177" s="276">
        <v>40.68</v>
      </c>
    </row>
    <row r="178" spans="1:24">
      <c r="A178" s="255">
        <f t="shared" si="11"/>
        <v>170</v>
      </c>
      <c r="B178" s="266">
        <v>1303465</v>
      </c>
      <c r="C178" s="267">
        <v>41347</v>
      </c>
      <c r="D178" s="267">
        <v>41352</v>
      </c>
      <c r="E178" s="268" t="s">
        <v>400</v>
      </c>
      <c r="F178" s="268">
        <v>25</v>
      </c>
      <c r="G178" s="269">
        <v>6.29</v>
      </c>
      <c r="H178" s="270">
        <v>59.49</v>
      </c>
      <c r="I178" s="268">
        <v>0.02</v>
      </c>
      <c r="J178" s="268">
        <v>2</v>
      </c>
      <c r="K178" s="268" t="s">
        <v>401</v>
      </c>
      <c r="L178" s="268">
        <v>1</v>
      </c>
      <c r="M178" s="268">
        <v>0.1</v>
      </c>
      <c r="N178" s="268">
        <v>0.01</v>
      </c>
      <c r="O178" s="271">
        <f t="shared" si="10"/>
        <v>1820</v>
      </c>
      <c r="R178" s="273">
        <f t="shared" si="13"/>
        <v>59.49</v>
      </c>
      <c r="S178" s="273">
        <f t="shared" si="14"/>
        <v>59.164500000000004</v>
      </c>
      <c r="T178" s="274">
        <f t="shared" si="15"/>
        <v>0.32549999999999812</v>
      </c>
      <c r="U178" s="275">
        <f t="shared" si="16"/>
        <v>59.067</v>
      </c>
      <c r="V178" s="275">
        <f t="shared" si="16"/>
        <v>59.262</v>
      </c>
      <c r="W178" s="276">
        <v>40.933</v>
      </c>
      <c r="X178" s="276">
        <v>40.738</v>
      </c>
    </row>
    <row r="179" spans="1:24">
      <c r="A179" s="255">
        <f t="shared" si="11"/>
        <v>171</v>
      </c>
      <c r="B179" s="266">
        <v>1303466</v>
      </c>
      <c r="C179" s="267">
        <v>41354</v>
      </c>
      <c r="D179" s="267">
        <v>41359</v>
      </c>
      <c r="E179" s="268" t="s">
        <v>400</v>
      </c>
      <c r="F179" s="268">
        <v>25</v>
      </c>
      <c r="G179" s="269">
        <v>6.61</v>
      </c>
      <c r="H179" s="270">
        <v>58.74</v>
      </c>
      <c r="I179" s="268">
        <v>0.03</v>
      </c>
      <c r="J179" s="268">
        <v>2</v>
      </c>
      <c r="K179" s="268" t="s">
        <v>401</v>
      </c>
      <c r="L179" s="268">
        <v>1</v>
      </c>
      <c r="M179" s="268">
        <v>0.1</v>
      </c>
      <c r="N179" s="268">
        <v>0.03</v>
      </c>
      <c r="O179" s="271">
        <f t="shared" si="10"/>
        <v>1797</v>
      </c>
      <c r="R179" s="273">
        <f t="shared" si="13"/>
        <v>58.74</v>
      </c>
      <c r="S179" s="273">
        <f t="shared" si="14"/>
        <v>59.0015</v>
      </c>
      <c r="T179" s="274">
        <f t="shared" si="15"/>
        <v>-0.26149999999999807</v>
      </c>
      <c r="U179" s="275">
        <f t="shared" si="16"/>
        <v>59.076000000000001</v>
      </c>
      <c r="V179" s="275">
        <f t="shared" si="16"/>
        <v>58.927</v>
      </c>
      <c r="W179" s="276">
        <v>40.923999999999999</v>
      </c>
      <c r="X179" s="276">
        <v>41.073</v>
      </c>
    </row>
    <row r="180" spans="1:24">
      <c r="A180" s="255">
        <f t="shared" si="11"/>
        <v>172</v>
      </c>
      <c r="B180" s="266">
        <v>1304467</v>
      </c>
      <c r="C180" s="267">
        <v>41366</v>
      </c>
      <c r="D180" s="267">
        <v>41367</v>
      </c>
      <c r="E180" s="268" t="s">
        <v>400</v>
      </c>
      <c r="F180" s="268">
        <v>25</v>
      </c>
      <c r="G180" s="269">
        <v>6.88</v>
      </c>
      <c r="H180" s="270">
        <v>58.22</v>
      </c>
      <c r="I180" s="268">
        <v>0.03</v>
      </c>
      <c r="J180" s="268">
        <v>4</v>
      </c>
      <c r="K180" s="268" t="s">
        <v>401</v>
      </c>
      <c r="L180" s="268">
        <v>1</v>
      </c>
      <c r="M180" s="268">
        <v>0.1</v>
      </c>
      <c r="N180" s="268">
        <v>0.03</v>
      </c>
      <c r="O180" s="271">
        <f t="shared" si="10"/>
        <v>1781</v>
      </c>
      <c r="R180" s="273">
        <f t="shared" si="13"/>
        <v>58.22</v>
      </c>
      <c r="S180" s="273">
        <f t="shared" si="14"/>
        <v>58.609499999999997</v>
      </c>
      <c r="T180" s="274">
        <f t="shared" si="15"/>
        <v>-0.38949999999999818</v>
      </c>
      <c r="U180" s="275">
        <f t="shared" si="16"/>
        <v>58.703000000000003</v>
      </c>
      <c r="V180" s="275">
        <f t="shared" si="16"/>
        <v>58.515999999999998</v>
      </c>
      <c r="W180" s="276">
        <v>41.296999999999997</v>
      </c>
      <c r="X180" s="276">
        <v>41.484000000000002</v>
      </c>
    </row>
    <row r="181" spans="1:24">
      <c r="A181" s="255">
        <f t="shared" si="11"/>
        <v>173</v>
      </c>
      <c r="B181" s="266">
        <v>1304468</v>
      </c>
      <c r="C181" s="267">
        <v>41375</v>
      </c>
      <c r="D181" s="267">
        <v>41380</v>
      </c>
      <c r="E181" s="268" t="s">
        <v>400</v>
      </c>
      <c r="F181" s="268">
        <v>20</v>
      </c>
      <c r="G181" s="269">
        <v>5.39</v>
      </c>
      <c r="H181" s="270">
        <v>58.75</v>
      </c>
      <c r="I181" s="268">
        <v>0.04</v>
      </c>
      <c r="J181" s="268">
        <v>2</v>
      </c>
      <c r="K181" s="268" t="s">
        <v>401</v>
      </c>
      <c r="L181" s="268">
        <v>1</v>
      </c>
      <c r="M181" s="268">
        <v>0.1</v>
      </c>
      <c r="N181" s="268">
        <v>0.03</v>
      </c>
      <c r="O181" s="271">
        <f t="shared" si="10"/>
        <v>1797</v>
      </c>
      <c r="R181" s="273">
        <f t="shared" si="13"/>
        <v>58.75</v>
      </c>
      <c r="S181" s="273">
        <f t="shared" si="14"/>
        <v>58.429500000000004</v>
      </c>
      <c r="T181" s="274">
        <f t="shared" si="15"/>
        <v>0.32049999999999557</v>
      </c>
      <c r="U181" s="275">
        <f t="shared" si="16"/>
        <v>58.414999999999999</v>
      </c>
      <c r="V181" s="275">
        <f t="shared" si="16"/>
        <v>58.444000000000003</v>
      </c>
      <c r="W181" s="276">
        <v>41.585000000000001</v>
      </c>
      <c r="X181" s="276">
        <v>41.555999999999997</v>
      </c>
    </row>
    <row r="182" spans="1:24">
      <c r="A182" s="255">
        <f t="shared" si="11"/>
        <v>174</v>
      </c>
      <c r="B182" s="266">
        <v>1304469</v>
      </c>
      <c r="C182" s="267">
        <v>41379</v>
      </c>
      <c r="D182" s="267">
        <v>41380</v>
      </c>
      <c r="E182" s="268" t="s">
        <v>400</v>
      </c>
      <c r="F182" s="268">
        <v>25</v>
      </c>
      <c r="G182" s="269">
        <v>6.95</v>
      </c>
      <c r="H182" s="270">
        <v>59.88</v>
      </c>
      <c r="I182" s="268">
        <v>0.02</v>
      </c>
      <c r="J182" s="268">
        <v>2</v>
      </c>
      <c r="K182" s="268" t="s">
        <v>401</v>
      </c>
      <c r="L182" s="268">
        <v>1</v>
      </c>
      <c r="M182" s="268">
        <v>0.1</v>
      </c>
      <c r="N182" s="268">
        <v>0.03</v>
      </c>
      <c r="O182" s="271">
        <f t="shared" si="10"/>
        <v>1832</v>
      </c>
      <c r="R182" s="273">
        <f t="shared" si="13"/>
        <v>59.88</v>
      </c>
      <c r="S182" s="273">
        <f t="shared" si="14"/>
        <v>59.466999999999999</v>
      </c>
      <c r="T182" s="274">
        <f t="shared" si="15"/>
        <v>0.41300000000000381</v>
      </c>
      <c r="U182" s="275">
        <f t="shared" si="16"/>
        <v>59.524999999999999</v>
      </c>
      <c r="V182" s="275">
        <f t="shared" si="16"/>
        <v>59.408999999999999</v>
      </c>
      <c r="W182" s="276">
        <v>40.475000000000001</v>
      </c>
      <c r="X182" s="276">
        <v>40.591000000000001</v>
      </c>
    </row>
    <row r="183" spans="1:24">
      <c r="A183" s="255">
        <f t="shared" si="11"/>
        <v>175</v>
      </c>
      <c r="B183" s="266">
        <v>1304470</v>
      </c>
      <c r="C183" s="267">
        <v>41393</v>
      </c>
      <c r="D183" s="267">
        <v>41395</v>
      </c>
      <c r="E183" s="268" t="s">
        <v>400</v>
      </c>
      <c r="F183" s="268">
        <v>25</v>
      </c>
      <c r="G183" s="269">
        <v>5.26</v>
      </c>
      <c r="H183" s="270">
        <v>59.33</v>
      </c>
      <c r="I183" s="268">
        <v>0.02</v>
      </c>
      <c r="J183" s="268">
        <v>2</v>
      </c>
      <c r="K183" s="268" t="s">
        <v>401</v>
      </c>
      <c r="L183" s="268">
        <v>1</v>
      </c>
      <c r="M183" s="268">
        <v>0.1</v>
      </c>
      <c r="N183" s="268">
        <v>0.03</v>
      </c>
      <c r="O183" s="271">
        <f t="shared" si="10"/>
        <v>1815</v>
      </c>
      <c r="R183" s="273">
        <f t="shared" si="13"/>
        <v>59.33</v>
      </c>
      <c r="S183" s="273">
        <f t="shared" si="14"/>
        <v>58.560499999999998</v>
      </c>
      <c r="T183" s="274">
        <f t="shared" si="15"/>
        <v>0.76950000000000074</v>
      </c>
      <c r="U183" s="275">
        <f t="shared" ref="U183:V198" si="17">(100-W183)</f>
        <v>58.424999999999997</v>
      </c>
      <c r="V183" s="275">
        <f t="shared" si="17"/>
        <v>58.695999999999998</v>
      </c>
      <c r="W183" s="276">
        <v>41.575000000000003</v>
      </c>
      <c r="X183" s="276">
        <v>41.304000000000002</v>
      </c>
    </row>
    <row r="184" spans="1:24">
      <c r="A184" s="255">
        <f t="shared" si="11"/>
        <v>176</v>
      </c>
      <c r="B184" s="266">
        <v>1305471</v>
      </c>
      <c r="C184" s="267">
        <v>41413</v>
      </c>
      <c r="D184" s="267">
        <v>41415</v>
      </c>
      <c r="E184" s="268" t="s">
        <v>400</v>
      </c>
      <c r="F184" s="268">
        <v>25</v>
      </c>
      <c r="G184" s="269">
        <v>5.59</v>
      </c>
      <c r="H184" s="270">
        <v>59.43</v>
      </c>
      <c r="I184" s="268">
        <v>0.03</v>
      </c>
      <c r="J184" s="268">
        <v>2</v>
      </c>
      <c r="K184" s="268" t="s">
        <v>401</v>
      </c>
      <c r="L184" s="268">
        <v>1</v>
      </c>
      <c r="M184" s="268">
        <v>0.1</v>
      </c>
      <c r="N184" s="268">
        <v>0.02</v>
      </c>
      <c r="O184" s="271">
        <f t="shared" si="10"/>
        <v>1818</v>
      </c>
      <c r="R184" s="273">
        <f t="shared" si="13"/>
        <v>59.43</v>
      </c>
      <c r="S184" s="273">
        <f t="shared" si="14"/>
        <v>58.510999999999996</v>
      </c>
      <c r="T184" s="274">
        <f t="shared" si="15"/>
        <v>0.91900000000000404</v>
      </c>
      <c r="U184" s="275">
        <f t="shared" si="17"/>
        <v>58.564</v>
      </c>
      <c r="V184" s="275">
        <f t="shared" si="17"/>
        <v>58.457999999999998</v>
      </c>
      <c r="W184" s="276">
        <v>41.436</v>
      </c>
      <c r="X184" s="276">
        <v>41.542000000000002</v>
      </c>
    </row>
    <row r="185" spans="1:24">
      <c r="A185" s="255">
        <f t="shared" si="11"/>
        <v>177</v>
      </c>
      <c r="B185" s="266">
        <v>1305472</v>
      </c>
      <c r="C185" s="267">
        <v>41421</v>
      </c>
      <c r="D185" s="267">
        <v>41425</v>
      </c>
      <c r="E185" s="268" t="s">
        <v>400</v>
      </c>
      <c r="F185" s="268">
        <v>25</v>
      </c>
      <c r="G185" s="269">
        <v>5.41</v>
      </c>
      <c r="H185" s="270">
        <v>59.05</v>
      </c>
      <c r="I185" s="268">
        <v>0.03</v>
      </c>
      <c r="J185" s="268">
        <v>2</v>
      </c>
      <c r="K185" s="268" t="s">
        <v>401</v>
      </c>
      <c r="L185" s="268">
        <v>1</v>
      </c>
      <c r="M185" s="268">
        <v>0.1</v>
      </c>
      <c r="N185" s="268">
        <v>0.01</v>
      </c>
      <c r="O185" s="271">
        <f t="shared" si="10"/>
        <v>1806</v>
      </c>
      <c r="R185" s="273">
        <f t="shared" si="13"/>
        <v>59.05</v>
      </c>
      <c r="S185" s="273">
        <f t="shared" si="14"/>
        <v>58.870999999999995</v>
      </c>
      <c r="T185" s="274">
        <f t="shared" si="15"/>
        <v>0.17900000000000205</v>
      </c>
      <c r="U185" s="275">
        <f t="shared" si="17"/>
        <v>58.625999999999998</v>
      </c>
      <c r="V185" s="275">
        <f t="shared" si="17"/>
        <v>59.116</v>
      </c>
      <c r="W185" s="276">
        <v>41.374000000000002</v>
      </c>
      <c r="X185" s="276">
        <v>40.884</v>
      </c>
    </row>
    <row r="186" spans="1:24">
      <c r="A186" s="255">
        <f t="shared" si="11"/>
        <v>178</v>
      </c>
      <c r="B186" s="266">
        <v>1307473</v>
      </c>
      <c r="C186" s="267">
        <v>41466</v>
      </c>
      <c r="D186" s="267">
        <v>41472</v>
      </c>
      <c r="E186" s="268" t="s">
        <v>400</v>
      </c>
      <c r="F186" s="268">
        <v>25</v>
      </c>
      <c r="G186" s="269">
        <v>5.74</v>
      </c>
      <c r="H186" s="270">
        <v>59.92</v>
      </c>
      <c r="I186" s="268">
        <v>0.03</v>
      </c>
      <c r="J186" s="268">
        <v>2</v>
      </c>
      <c r="K186" s="268" t="s">
        <v>401</v>
      </c>
      <c r="L186" s="268">
        <v>1</v>
      </c>
      <c r="M186" s="268">
        <v>0.1</v>
      </c>
      <c r="N186" s="268">
        <v>0.01</v>
      </c>
      <c r="O186" s="271">
        <f t="shared" si="10"/>
        <v>1833</v>
      </c>
      <c r="R186" s="273">
        <f t="shared" si="13"/>
        <v>59.92</v>
      </c>
      <c r="S186" s="273">
        <f t="shared" si="14"/>
        <v>59.3675</v>
      </c>
      <c r="T186" s="274">
        <f t="shared" si="15"/>
        <v>0.55250000000000199</v>
      </c>
      <c r="U186" s="275">
        <f t="shared" si="17"/>
        <v>58.991999999999997</v>
      </c>
      <c r="V186" s="275">
        <f t="shared" si="17"/>
        <v>59.743000000000002</v>
      </c>
      <c r="W186" s="276">
        <v>41.008000000000003</v>
      </c>
      <c r="X186" s="276">
        <v>40.256999999999998</v>
      </c>
    </row>
    <row r="187" spans="1:24">
      <c r="A187" s="255">
        <f t="shared" si="11"/>
        <v>179</v>
      </c>
      <c r="B187" s="266">
        <v>1307474</v>
      </c>
      <c r="C187" s="267">
        <v>41475</v>
      </c>
      <c r="D187" s="267">
        <v>41478</v>
      </c>
      <c r="E187" s="268" t="s">
        <v>400</v>
      </c>
      <c r="F187" s="268">
        <v>35</v>
      </c>
      <c r="G187" s="269">
        <v>5.41</v>
      </c>
      <c r="H187" s="270">
        <v>58.98</v>
      </c>
      <c r="I187" s="268">
        <v>0.02</v>
      </c>
      <c r="J187" s="268">
        <v>4</v>
      </c>
      <c r="K187" s="268" t="s">
        <v>401</v>
      </c>
      <c r="L187" s="268">
        <v>1</v>
      </c>
      <c r="M187" s="268">
        <v>0.1</v>
      </c>
      <c r="N187" s="268">
        <v>0.03</v>
      </c>
      <c r="O187" s="271">
        <f t="shared" si="10"/>
        <v>1804</v>
      </c>
      <c r="R187" s="273">
        <f t="shared" si="13"/>
        <v>58.98</v>
      </c>
      <c r="S187" s="273">
        <f t="shared" si="14"/>
        <v>58.331000000000003</v>
      </c>
      <c r="T187" s="274">
        <f t="shared" si="15"/>
        <v>0.6489999999999938</v>
      </c>
      <c r="U187" s="275">
        <f t="shared" si="17"/>
        <v>58.215000000000003</v>
      </c>
      <c r="V187" s="275">
        <f t="shared" si="17"/>
        <v>58.447000000000003</v>
      </c>
      <c r="W187" s="276">
        <v>41.784999999999997</v>
      </c>
      <c r="X187" s="276">
        <v>41.552999999999997</v>
      </c>
    </row>
    <row r="188" spans="1:24">
      <c r="A188" s="255">
        <f t="shared" si="11"/>
        <v>180</v>
      </c>
      <c r="B188" s="266">
        <v>1307475</v>
      </c>
      <c r="C188" s="267">
        <v>41478</v>
      </c>
      <c r="D188" s="267">
        <v>41480</v>
      </c>
      <c r="E188" s="268" t="s">
        <v>400</v>
      </c>
      <c r="F188" s="268">
        <v>35</v>
      </c>
      <c r="G188" s="269">
        <v>5.86</v>
      </c>
      <c r="H188" s="270">
        <v>59.73</v>
      </c>
      <c r="I188" s="268">
        <v>0.02</v>
      </c>
      <c r="J188" s="268">
        <v>2</v>
      </c>
      <c r="K188" s="268" t="s">
        <v>401</v>
      </c>
      <c r="L188" s="268">
        <v>1</v>
      </c>
      <c r="M188" s="268">
        <v>0.1</v>
      </c>
      <c r="N188" s="268">
        <v>0.02</v>
      </c>
      <c r="O188" s="271">
        <f t="shared" si="10"/>
        <v>1827</v>
      </c>
      <c r="R188" s="273">
        <f t="shared" si="13"/>
        <v>59.73</v>
      </c>
      <c r="S188" s="273">
        <f t="shared" si="14"/>
        <v>59.049499999999995</v>
      </c>
      <c r="T188" s="274">
        <f t="shared" si="15"/>
        <v>0.6805000000000021</v>
      </c>
      <c r="U188" s="275">
        <f t="shared" si="17"/>
        <v>59.393999999999998</v>
      </c>
      <c r="V188" s="275">
        <f t="shared" si="17"/>
        <v>58.704999999999998</v>
      </c>
      <c r="W188" s="276">
        <v>40.606000000000002</v>
      </c>
      <c r="X188" s="276">
        <v>41.295000000000002</v>
      </c>
    </row>
    <row r="189" spans="1:24">
      <c r="A189" s="255">
        <f t="shared" si="11"/>
        <v>181</v>
      </c>
      <c r="B189" s="266">
        <v>1308476</v>
      </c>
      <c r="C189" s="267">
        <v>41506</v>
      </c>
      <c r="D189" s="267">
        <v>41509</v>
      </c>
      <c r="E189" s="268" t="s">
        <v>400</v>
      </c>
      <c r="F189" s="268">
        <v>25</v>
      </c>
      <c r="G189" s="269">
        <v>5.77</v>
      </c>
      <c r="H189" s="270">
        <v>59.42</v>
      </c>
      <c r="I189" s="268">
        <v>0.03</v>
      </c>
      <c r="J189" s="268">
        <v>2</v>
      </c>
      <c r="K189" s="268" t="s">
        <v>401</v>
      </c>
      <c r="L189" s="268">
        <v>1</v>
      </c>
      <c r="M189" s="268">
        <v>0.1</v>
      </c>
      <c r="N189" s="268">
        <v>0.02</v>
      </c>
      <c r="O189" s="271">
        <f t="shared" si="10"/>
        <v>1818</v>
      </c>
      <c r="R189" s="273">
        <f t="shared" si="13"/>
        <v>59.42</v>
      </c>
      <c r="S189" s="273">
        <f t="shared" si="14"/>
        <v>58.254499999999993</v>
      </c>
      <c r="T189" s="274">
        <f t="shared" si="15"/>
        <v>1.1655000000000086</v>
      </c>
      <c r="U189" s="275">
        <f t="shared" si="17"/>
        <v>58.220999999999997</v>
      </c>
      <c r="V189" s="275">
        <f t="shared" si="17"/>
        <v>58.287999999999997</v>
      </c>
      <c r="W189" s="276">
        <v>41.779000000000003</v>
      </c>
      <c r="X189" s="276">
        <v>41.712000000000003</v>
      </c>
    </row>
    <row r="190" spans="1:24">
      <c r="A190" s="255">
        <f t="shared" si="11"/>
        <v>182</v>
      </c>
      <c r="B190" s="266">
        <v>1308477</v>
      </c>
      <c r="C190" s="267">
        <v>41508</v>
      </c>
      <c r="D190" s="267">
        <v>41509</v>
      </c>
      <c r="E190" s="268" t="s">
        <v>400</v>
      </c>
      <c r="F190" s="268">
        <v>30</v>
      </c>
      <c r="G190" s="269">
        <v>6.28</v>
      </c>
      <c r="H190" s="270">
        <v>59.71</v>
      </c>
      <c r="I190" s="268">
        <v>0.03</v>
      </c>
      <c r="J190" s="268">
        <v>2</v>
      </c>
      <c r="K190" s="268" t="s">
        <v>401</v>
      </c>
      <c r="L190" s="268">
        <v>1</v>
      </c>
      <c r="M190" s="268">
        <v>0.1</v>
      </c>
      <c r="N190" s="268">
        <v>0.04</v>
      </c>
      <c r="O190" s="271">
        <f t="shared" si="10"/>
        <v>1827</v>
      </c>
      <c r="R190" s="273">
        <f t="shared" si="13"/>
        <v>59.71</v>
      </c>
      <c r="S190" s="273">
        <f t="shared" si="14"/>
        <v>59.847000000000001</v>
      </c>
      <c r="T190" s="274">
        <f t="shared" si="15"/>
        <v>-0.13700000000000045</v>
      </c>
      <c r="U190" s="275">
        <f t="shared" si="17"/>
        <v>59.865000000000002</v>
      </c>
      <c r="V190" s="275">
        <f t="shared" si="17"/>
        <v>59.829000000000001</v>
      </c>
      <c r="W190" s="276">
        <v>40.134999999999998</v>
      </c>
      <c r="X190" s="276">
        <v>40.170999999999999</v>
      </c>
    </row>
    <row r="191" spans="1:24">
      <c r="A191" s="255">
        <f t="shared" si="11"/>
        <v>183</v>
      </c>
      <c r="B191" s="266">
        <v>1308478</v>
      </c>
      <c r="C191" s="267">
        <v>41511</v>
      </c>
      <c r="D191" s="267">
        <v>41513</v>
      </c>
      <c r="E191" s="268" t="s">
        <v>400</v>
      </c>
      <c r="F191" s="268">
        <v>25</v>
      </c>
      <c r="G191" s="269">
        <v>6.58</v>
      </c>
      <c r="H191" s="270">
        <v>59.26</v>
      </c>
      <c r="I191" s="268">
        <v>0.03</v>
      </c>
      <c r="J191" s="268">
        <v>2</v>
      </c>
      <c r="K191" s="268" t="s">
        <v>401</v>
      </c>
      <c r="L191" s="268">
        <v>1</v>
      </c>
      <c r="M191" s="268">
        <v>0.1</v>
      </c>
      <c r="N191" s="268">
        <v>0.03</v>
      </c>
      <c r="O191" s="271">
        <f t="shared" si="10"/>
        <v>1813</v>
      </c>
      <c r="R191" s="273">
        <f t="shared" si="13"/>
        <v>59.26</v>
      </c>
      <c r="S191" s="273">
        <f t="shared" si="14"/>
        <v>59.149000000000001</v>
      </c>
      <c r="T191" s="274">
        <f t="shared" si="15"/>
        <v>0.1109999999999971</v>
      </c>
      <c r="U191" s="275">
        <f t="shared" si="17"/>
        <v>59.207999999999998</v>
      </c>
      <c r="V191" s="275">
        <f t="shared" si="17"/>
        <v>59.09</v>
      </c>
      <c r="W191" s="276">
        <v>40.792000000000002</v>
      </c>
      <c r="X191" s="276">
        <v>40.909999999999997</v>
      </c>
    </row>
    <row r="192" spans="1:24">
      <c r="A192" s="255">
        <f t="shared" si="11"/>
        <v>184</v>
      </c>
      <c r="B192" s="266">
        <v>1309479</v>
      </c>
      <c r="C192" s="267">
        <v>41545</v>
      </c>
      <c r="D192" s="267">
        <v>41547</v>
      </c>
      <c r="E192" s="268" t="s">
        <v>400</v>
      </c>
      <c r="F192" s="268">
        <v>30</v>
      </c>
      <c r="G192" s="269">
        <v>6.65</v>
      </c>
      <c r="H192" s="270">
        <v>59.21</v>
      </c>
      <c r="I192" s="268">
        <v>0.03</v>
      </c>
      <c r="J192" s="268">
        <v>2</v>
      </c>
      <c r="K192" s="268" t="s">
        <v>401</v>
      </c>
      <c r="L192" s="268">
        <v>1</v>
      </c>
      <c r="M192" s="268">
        <v>0.1</v>
      </c>
      <c r="N192" s="268">
        <v>0.02</v>
      </c>
      <c r="O192" s="271">
        <f t="shared" si="10"/>
        <v>1811</v>
      </c>
      <c r="R192" s="273">
        <f t="shared" si="13"/>
        <v>59.21</v>
      </c>
      <c r="S192" s="273">
        <f t="shared" si="14"/>
        <v>59.264499999999998</v>
      </c>
      <c r="T192" s="274">
        <f t="shared" si="15"/>
        <v>-5.4499999999997328E-2</v>
      </c>
      <c r="U192" s="275">
        <f t="shared" si="17"/>
        <v>59.259</v>
      </c>
      <c r="V192" s="275">
        <f t="shared" si="17"/>
        <v>59.27</v>
      </c>
      <c r="W192" s="276">
        <v>40.741</v>
      </c>
      <c r="X192" s="276">
        <v>40.729999999999997</v>
      </c>
    </row>
    <row r="193" spans="1:24">
      <c r="A193" s="255">
        <f t="shared" si="11"/>
        <v>185</v>
      </c>
      <c r="B193" s="266">
        <v>1310480</v>
      </c>
      <c r="C193" s="267">
        <v>41557</v>
      </c>
      <c r="D193" s="267">
        <v>41576</v>
      </c>
      <c r="E193" s="268" t="s">
        <v>400</v>
      </c>
      <c r="F193" s="268">
        <v>30</v>
      </c>
      <c r="G193" s="269">
        <v>7.03</v>
      </c>
      <c r="H193" s="270">
        <v>59.97</v>
      </c>
      <c r="I193" s="268">
        <v>0.03</v>
      </c>
      <c r="J193" s="268">
        <v>2</v>
      </c>
      <c r="K193" s="268" t="s">
        <v>401</v>
      </c>
      <c r="L193" s="268">
        <v>1</v>
      </c>
      <c r="M193" s="268">
        <v>0.1</v>
      </c>
      <c r="N193" s="268">
        <v>0.02</v>
      </c>
      <c r="O193" s="271">
        <f t="shared" si="10"/>
        <v>1835</v>
      </c>
      <c r="P193" s="277">
        <f>(O193*2)</f>
        <v>3670</v>
      </c>
      <c r="Q193" s="278"/>
      <c r="R193" s="273">
        <f t="shared" si="13"/>
        <v>59.97</v>
      </c>
      <c r="S193" s="273">
        <f t="shared" si="14"/>
        <v>59.415000000000006</v>
      </c>
      <c r="T193" s="274">
        <f t="shared" si="15"/>
        <v>0.55499999999999261</v>
      </c>
      <c r="U193" s="275">
        <f t="shared" si="17"/>
        <v>59.435000000000002</v>
      </c>
      <c r="V193" s="275">
        <f t="shared" si="17"/>
        <v>59.395000000000003</v>
      </c>
      <c r="W193" s="276">
        <v>40.564999999999998</v>
      </c>
      <c r="X193" s="276">
        <v>40.604999999999997</v>
      </c>
    </row>
    <row r="194" spans="1:24">
      <c r="A194" s="255">
        <f t="shared" si="11"/>
        <v>186</v>
      </c>
      <c r="B194" s="266">
        <v>1310481</v>
      </c>
      <c r="C194" s="267">
        <v>41572</v>
      </c>
      <c r="D194" s="267">
        <v>41576</v>
      </c>
      <c r="E194" s="268" t="s">
        <v>400</v>
      </c>
      <c r="F194" s="268">
        <v>35</v>
      </c>
      <c r="G194" s="269">
        <v>6.99</v>
      </c>
      <c r="H194" s="270">
        <v>59.4</v>
      </c>
      <c r="I194" s="268">
        <v>0.02</v>
      </c>
      <c r="J194" s="268">
        <v>2</v>
      </c>
      <c r="K194" s="268" t="s">
        <v>401</v>
      </c>
      <c r="L194" s="268">
        <v>1</v>
      </c>
      <c r="M194" s="268">
        <v>0.1</v>
      </c>
      <c r="N194" s="268">
        <v>0.02</v>
      </c>
      <c r="O194" s="271">
        <f t="shared" si="10"/>
        <v>1817</v>
      </c>
      <c r="P194" s="277">
        <f>(O194*2)</f>
        <v>3634</v>
      </c>
      <c r="Q194" s="278"/>
      <c r="R194" s="273">
        <f t="shared" si="13"/>
        <v>59.4</v>
      </c>
      <c r="S194" s="273">
        <f t="shared" si="14"/>
        <v>59.654499999999999</v>
      </c>
      <c r="T194" s="274">
        <f t="shared" si="15"/>
        <v>-0.25450000000000017</v>
      </c>
      <c r="U194" s="275">
        <f t="shared" si="17"/>
        <v>59.683999999999997</v>
      </c>
      <c r="V194" s="275">
        <f t="shared" si="17"/>
        <v>59.625</v>
      </c>
      <c r="W194" s="276">
        <v>40.316000000000003</v>
      </c>
      <c r="X194" s="276">
        <v>40.375</v>
      </c>
    </row>
    <row r="195" spans="1:24">
      <c r="A195" s="255">
        <f t="shared" si="11"/>
        <v>187</v>
      </c>
      <c r="B195" s="266">
        <v>1311482</v>
      </c>
      <c r="C195" s="267">
        <v>41579</v>
      </c>
      <c r="D195" s="267">
        <v>41584</v>
      </c>
      <c r="E195" s="268" t="s">
        <v>400</v>
      </c>
      <c r="F195" s="268">
        <v>45</v>
      </c>
      <c r="G195" s="269">
        <v>7.29</v>
      </c>
      <c r="H195" s="270">
        <v>59.4</v>
      </c>
      <c r="I195" s="268">
        <v>0.02</v>
      </c>
      <c r="J195" s="268">
        <v>2</v>
      </c>
      <c r="K195" s="268" t="s">
        <v>401</v>
      </c>
      <c r="L195" s="268">
        <v>1</v>
      </c>
      <c r="M195" s="268">
        <v>0.1</v>
      </c>
      <c r="N195" s="268">
        <v>0.02</v>
      </c>
      <c r="O195" s="271">
        <f t="shared" si="10"/>
        <v>1817</v>
      </c>
      <c r="R195" s="273">
        <f t="shared" si="13"/>
        <v>59.4</v>
      </c>
      <c r="S195" s="273">
        <f t="shared" si="14"/>
        <v>58.620000000000005</v>
      </c>
      <c r="T195" s="274">
        <f t="shared" si="15"/>
        <v>0.77999999999999403</v>
      </c>
      <c r="U195" s="275">
        <f t="shared" si="17"/>
        <v>58.64</v>
      </c>
      <c r="V195" s="275">
        <f t="shared" si="17"/>
        <v>58.6</v>
      </c>
      <c r="W195" s="276">
        <v>41.36</v>
      </c>
      <c r="X195" s="276">
        <v>41.4</v>
      </c>
    </row>
    <row r="196" spans="1:24">
      <c r="A196" s="255">
        <f t="shared" si="11"/>
        <v>188</v>
      </c>
      <c r="B196" s="266">
        <v>1311483</v>
      </c>
      <c r="C196" s="267">
        <v>41590</v>
      </c>
      <c r="D196" s="267">
        <v>41592</v>
      </c>
      <c r="E196" s="268" t="s">
        <v>400</v>
      </c>
      <c r="F196" s="268">
        <v>35</v>
      </c>
      <c r="G196" s="269">
        <v>6.82</v>
      </c>
      <c r="H196" s="270">
        <v>59.38</v>
      </c>
      <c r="I196" s="268">
        <v>0.02</v>
      </c>
      <c r="J196" s="268">
        <v>2</v>
      </c>
      <c r="K196" s="268" t="s">
        <v>401</v>
      </c>
      <c r="L196" s="268">
        <v>1</v>
      </c>
      <c r="M196" s="268">
        <v>0.1</v>
      </c>
      <c r="N196" s="268">
        <v>0.02</v>
      </c>
      <c r="O196" s="271">
        <f t="shared" si="10"/>
        <v>1817</v>
      </c>
      <c r="P196" s="277">
        <f>(O196*2)</f>
        <v>3634</v>
      </c>
      <c r="Q196" s="278"/>
      <c r="R196" s="273">
        <f t="shared" si="13"/>
        <v>59.38</v>
      </c>
      <c r="S196" s="273">
        <f t="shared" si="14"/>
        <v>58.786500000000004</v>
      </c>
      <c r="T196" s="274">
        <f t="shared" si="15"/>
        <v>0.59349999999999881</v>
      </c>
      <c r="U196" s="275">
        <f t="shared" si="17"/>
        <v>58.72</v>
      </c>
      <c r="V196" s="275">
        <f t="shared" si="17"/>
        <v>58.853000000000002</v>
      </c>
      <c r="W196" s="276">
        <v>41.28</v>
      </c>
      <c r="X196" s="276">
        <v>41.146999999999998</v>
      </c>
    </row>
    <row r="197" spans="1:24">
      <c r="A197" s="255">
        <f t="shared" si="11"/>
        <v>189</v>
      </c>
      <c r="B197" s="266">
        <v>1311484</v>
      </c>
      <c r="C197" s="267">
        <v>41596</v>
      </c>
      <c r="D197" s="267">
        <v>41599</v>
      </c>
      <c r="E197" s="268" t="s">
        <v>400</v>
      </c>
      <c r="F197" s="268">
        <v>25</v>
      </c>
      <c r="G197" s="269">
        <v>6.45</v>
      </c>
      <c r="H197" s="270">
        <v>58.85</v>
      </c>
      <c r="I197" s="268">
        <v>0.02</v>
      </c>
      <c r="J197" s="268">
        <v>2</v>
      </c>
      <c r="K197" s="268" t="s">
        <v>401</v>
      </c>
      <c r="L197" s="268">
        <v>1</v>
      </c>
      <c r="M197" s="268">
        <v>0.1</v>
      </c>
      <c r="N197" s="268">
        <v>0.03</v>
      </c>
      <c r="O197" s="271">
        <f t="shared" si="10"/>
        <v>1800</v>
      </c>
      <c r="P197" s="277">
        <f>(O197*2)</f>
        <v>3600</v>
      </c>
      <c r="Q197" s="278"/>
      <c r="R197" s="273">
        <f t="shared" si="13"/>
        <v>58.85</v>
      </c>
      <c r="S197" s="273">
        <f t="shared" si="14"/>
        <v>59.164500000000004</v>
      </c>
      <c r="T197" s="274">
        <f t="shared" si="15"/>
        <v>-0.31450000000000244</v>
      </c>
      <c r="U197" s="275">
        <f t="shared" si="17"/>
        <v>59.195999999999998</v>
      </c>
      <c r="V197" s="275">
        <f t="shared" si="17"/>
        <v>59.133000000000003</v>
      </c>
      <c r="W197" s="276">
        <v>40.804000000000002</v>
      </c>
      <c r="X197" s="276">
        <v>40.866999999999997</v>
      </c>
    </row>
    <row r="198" spans="1:24">
      <c r="A198" s="255">
        <f t="shared" si="11"/>
        <v>190</v>
      </c>
      <c r="B198" s="266">
        <v>1311485</v>
      </c>
      <c r="C198" s="267">
        <v>41603</v>
      </c>
      <c r="D198" s="267">
        <v>41605</v>
      </c>
      <c r="E198" s="268" t="s">
        <v>400</v>
      </c>
      <c r="F198" s="268">
        <v>30</v>
      </c>
      <c r="G198" s="269">
        <v>6.18</v>
      </c>
      <c r="H198" s="270">
        <v>59.23</v>
      </c>
      <c r="I198" s="268">
        <v>0.02</v>
      </c>
      <c r="J198" s="268">
        <v>2</v>
      </c>
      <c r="K198" s="268" t="s">
        <v>401</v>
      </c>
      <c r="L198" s="268">
        <v>1</v>
      </c>
      <c r="M198" s="268">
        <v>0.1</v>
      </c>
      <c r="N198" s="268">
        <v>0.02</v>
      </c>
      <c r="O198" s="271">
        <f t="shared" si="10"/>
        <v>1812</v>
      </c>
      <c r="R198" s="273">
        <f t="shared" si="13"/>
        <v>59.23</v>
      </c>
      <c r="S198" s="273">
        <f t="shared" si="14"/>
        <v>59.234499999999997</v>
      </c>
      <c r="T198" s="274">
        <f t="shared" si="15"/>
        <v>-4.5000000000001705E-3</v>
      </c>
      <c r="U198" s="275">
        <f t="shared" si="17"/>
        <v>59.23</v>
      </c>
      <c r="V198" s="275">
        <f t="shared" si="17"/>
        <v>59.238999999999997</v>
      </c>
      <c r="W198" s="276">
        <v>40.770000000000003</v>
      </c>
      <c r="X198" s="276">
        <v>40.761000000000003</v>
      </c>
    </row>
    <row r="199" spans="1:24">
      <c r="A199" s="255">
        <f t="shared" si="11"/>
        <v>191</v>
      </c>
      <c r="B199" s="266">
        <v>1311486</v>
      </c>
      <c r="C199" s="267">
        <v>41606</v>
      </c>
      <c r="D199" s="267">
        <v>41611</v>
      </c>
      <c r="E199" s="268" t="s">
        <v>400</v>
      </c>
      <c r="F199" s="268">
        <v>40</v>
      </c>
      <c r="G199" s="269">
        <v>7.1</v>
      </c>
      <c r="H199" s="270">
        <v>59.78</v>
      </c>
      <c r="I199" s="268">
        <v>0.02</v>
      </c>
      <c r="J199" s="268">
        <v>2</v>
      </c>
      <c r="K199" s="268" t="s">
        <v>401</v>
      </c>
      <c r="L199" s="268">
        <v>1</v>
      </c>
      <c r="M199" s="268">
        <v>0.1</v>
      </c>
      <c r="N199" s="268">
        <v>0.04</v>
      </c>
      <c r="O199" s="271">
        <f t="shared" si="10"/>
        <v>1829</v>
      </c>
      <c r="P199" s="277">
        <f>(O199*2)</f>
        <v>3658</v>
      </c>
      <c r="Q199" s="278"/>
      <c r="R199" s="273">
        <f t="shared" si="13"/>
        <v>59.78</v>
      </c>
      <c r="S199" s="273">
        <f t="shared" si="14"/>
        <v>59.506</v>
      </c>
      <c r="T199" s="274">
        <f t="shared" si="15"/>
        <v>0.27400000000000091</v>
      </c>
      <c r="U199" s="275">
        <f t="shared" ref="U199:V261" si="18">(100-W199)</f>
        <v>59.463999999999999</v>
      </c>
      <c r="V199" s="275">
        <f t="shared" si="18"/>
        <v>59.548000000000002</v>
      </c>
      <c r="W199" s="276">
        <v>40.536000000000001</v>
      </c>
      <c r="X199" s="276">
        <v>40.451999999999998</v>
      </c>
    </row>
    <row r="200" spans="1:24">
      <c r="A200" s="255">
        <f t="shared" si="11"/>
        <v>192</v>
      </c>
      <c r="B200" s="266">
        <v>1312487</v>
      </c>
      <c r="C200" s="267">
        <v>41613</v>
      </c>
      <c r="D200" s="267">
        <v>41618</v>
      </c>
      <c r="E200" s="268" t="s">
        <v>400</v>
      </c>
      <c r="F200" s="268">
        <v>30</v>
      </c>
      <c r="G200" s="269">
        <v>6.84</v>
      </c>
      <c r="H200" s="270">
        <v>59.11</v>
      </c>
      <c r="I200" s="268">
        <v>0.02</v>
      </c>
      <c r="J200" s="268">
        <v>2</v>
      </c>
      <c r="K200" s="268" t="s">
        <v>401</v>
      </c>
      <c r="L200" s="268">
        <v>1</v>
      </c>
      <c r="M200" s="268">
        <v>0.1</v>
      </c>
      <c r="N200" s="268">
        <v>0.03</v>
      </c>
      <c r="O200" s="271">
        <f t="shared" si="10"/>
        <v>1808</v>
      </c>
      <c r="P200" s="277">
        <f>(O200*2)</f>
        <v>3616</v>
      </c>
      <c r="Q200" s="278"/>
      <c r="R200" s="273">
        <f t="shared" si="13"/>
        <v>59.11</v>
      </c>
      <c r="S200" s="273">
        <f t="shared" si="14"/>
        <v>58.34</v>
      </c>
      <c r="T200" s="274">
        <f t="shared" si="15"/>
        <v>0.76999999999999602</v>
      </c>
      <c r="U200" s="275">
        <f t="shared" si="18"/>
        <v>58.33</v>
      </c>
      <c r="V200" s="275">
        <f t="shared" si="18"/>
        <v>58.35</v>
      </c>
      <c r="W200" s="276">
        <v>41.67</v>
      </c>
      <c r="X200" s="276">
        <v>41.65</v>
      </c>
    </row>
    <row r="201" spans="1:24">
      <c r="A201" s="255">
        <f t="shared" si="11"/>
        <v>193</v>
      </c>
      <c r="B201" s="266">
        <v>1401488</v>
      </c>
      <c r="C201" s="267">
        <v>41654</v>
      </c>
      <c r="D201" s="267">
        <v>41656</v>
      </c>
      <c r="E201" s="268" t="s">
        <v>400</v>
      </c>
      <c r="F201" s="268">
        <v>30</v>
      </c>
      <c r="G201" s="269">
        <v>6.7</v>
      </c>
      <c r="H201" s="270">
        <v>59.83</v>
      </c>
      <c r="I201" s="268">
        <v>0.03</v>
      </c>
      <c r="J201" s="268">
        <v>2</v>
      </c>
      <c r="K201" s="268" t="s">
        <v>401</v>
      </c>
      <c r="L201" s="268">
        <v>1</v>
      </c>
      <c r="M201" s="268">
        <v>0.1</v>
      </c>
      <c r="N201" s="268">
        <v>0.03</v>
      </c>
      <c r="O201" s="271">
        <f t="shared" ref="O201:O264" si="19">ROUNDDOWN((3060*H201/100),0)</f>
        <v>1830</v>
      </c>
      <c r="P201" s="277">
        <f>(O201*2)</f>
        <v>3660</v>
      </c>
      <c r="Q201" s="278"/>
      <c r="R201" s="273">
        <f t="shared" si="13"/>
        <v>59.83</v>
      </c>
      <c r="S201" s="273">
        <f t="shared" si="14"/>
        <v>59.272999999999996</v>
      </c>
      <c r="T201" s="274">
        <f t="shared" si="15"/>
        <v>0.55700000000000216</v>
      </c>
      <c r="U201" s="275">
        <f t="shared" si="18"/>
        <v>59.122999999999998</v>
      </c>
      <c r="V201" s="275">
        <f t="shared" si="18"/>
        <v>59.423000000000002</v>
      </c>
      <c r="W201" s="276">
        <v>40.877000000000002</v>
      </c>
      <c r="X201" s="276">
        <v>40.576999999999998</v>
      </c>
    </row>
    <row r="202" spans="1:24">
      <c r="A202" s="255">
        <f t="shared" si="11"/>
        <v>194</v>
      </c>
      <c r="B202" s="266">
        <v>1402489</v>
      </c>
      <c r="C202" s="267">
        <v>41695</v>
      </c>
      <c r="D202" s="267">
        <v>41696</v>
      </c>
      <c r="E202" s="268" t="s">
        <v>400</v>
      </c>
      <c r="F202" s="268">
        <v>30</v>
      </c>
      <c r="G202" s="269">
        <v>6.65</v>
      </c>
      <c r="H202" s="270">
        <v>58.62</v>
      </c>
      <c r="I202" s="268">
        <v>0.03</v>
      </c>
      <c r="J202" s="268">
        <v>2</v>
      </c>
      <c r="K202" s="268" t="s">
        <v>401</v>
      </c>
      <c r="L202" s="268">
        <v>1</v>
      </c>
      <c r="M202" s="268">
        <v>0.1</v>
      </c>
      <c r="N202" s="268">
        <v>0.03</v>
      </c>
      <c r="O202" s="271">
        <f t="shared" si="19"/>
        <v>1793</v>
      </c>
      <c r="P202" s="277">
        <f>(O202*2)</f>
        <v>3586</v>
      </c>
      <c r="Q202" s="278"/>
      <c r="R202" s="273">
        <f t="shared" si="13"/>
        <v>58.62</v>
      </c>
      <c r="S202" s="273">
        <f t="shared" si="14"/>
        <v>58.593500000000006</v>
      </c>
      <c r="T202" s="274">
        <f t="shared" si="15"/>
        <v>2.649999999999153E-2</v>
      </c>
      <c r="U202" s="275">
        <f t="shared" si="18"/>
        <v>58.35</v>
      </c>
      <c r="V202" s="275">
        <f t="shared" si="18"/>
        <v>58.837000000000003</v>
      </c>
      <c r="W202" s="276">
        <v>41.65</v>
      </c>
      <c r="X202" s="276">
        <v>41.162999999999997</v>
      </c>
    </row>
    <row r="203" spans="1:24">
      <c r="A203" s="255">
        <f t="shared" ref="A203:A266" si="20">(A202+1)</f>
        <v>195</v>
      </c>
      <c r="B203" s="266">
        <v>1403490</v>
      </c>
      <c r="C203" s="267">
        <v>41704</v>
      </c>
      <c r="D203" s="267">
        <v>41708</v>
      </c>
      <c r="E203" s="268" t="s">
        <v>400</v>
      </c>
      <c r="F203" s="268">
        <v>30</v>
      </c>
      <c r="G203" s="269">
        <v>6.9</v>
      </c>
      <c r="H203" s="270">
        <v>59.16</v>
      </c>
      <c r="I203" s="268">
        <v>0.03</v>
      </c>
      <c r="J203" s="268">
        <v>2</v>
      </c>
      <c r="K203" s="268" t="s">
        <v>401</v>
      </c>
      <c r="L203" s="268">
        <v>1</v>
      </c>
      <c r="M203" s="268">
        <v>0.1</v>
      </c>
      <c r="N203" s="268">
        <v>0.03</v>
      </c>
      <c r="O203" s="271">
        <f t="shared" si="19"/>
        <v>1810</v>
      </c>
      <c r="R203" s="273">
        <f t="shared" si="13"/>
        <v>59.16</v>
      </c>
      <c r="S203" s="273">
        <f t="shared" si="14"/>
        <v>59.327500000000001</v>
      </c>
      <c r="T203" s="274">
        <f t="shared" si="15"/>
        <v>-0.16750000000000398</v>
      </c>
      <c r="U203" s="275">
        <f t="shared" si="18"/>
        <v>59.341999999999999</v>
      </c>
      <c r="V203" s="275">
        <f t="shared" si="18"/>
        <v>59.313000000000002</v>
      </c>
      <c r="W203" s="276">
        <v>40.658000000000001</v>
      </c>
      <c r="X203" s="276">
        <v>40.686999999999998</v>
      </c>
    </row>
    <row r="204" spans="1:24">
      <c r="A204" s="255">
        <f t="shared" si="20"/>
        <v>196</v>
      </c>
      <c r="B204" s="266">
        <v>1403491</v>
      </c>
      <c r="C204" s="267">
        <v>41723</v>
      </c>
      <c r="D204" s="267">
        <v>41724</v>
      </c>
      <c r="E204" s="268" t="s">
        <v>400</v>
      </c>
      <c r="F204" s="268">
        <v>25</v>
      </c>
      <c r="G204" s="269">
        <v>6.75</v>
      </c>
      <c r="H204" s="270">
        <v>58.81</v>
      </c>
      <c r="I204" s="268">
        <v>0.02</v>
      </c>
      <c r="J204" s="268">
        <v>2</v>
      </c>
      <c r="K204" s="268" t="s">
        <v>401</v>
      </c>
      <c r="L204" s="268">
        <v>1</v>
      </c>
      <c r="M204" s="268">
        <v>0.1</v>
      </c>
      <c r="N204" s="268">
        <v>0.03</v>
      </c>
      <c r="O204" s="271">
        <f t="shared" si="19"/>
        <v>1799</v>
      </c>
      <c r="R204" s="273">
        <f t="shared" si="13"/>
        <v>58.81</v>
      </c>
      <c r="S204" s="273">
        <f t="shared" si="14"/>
        <v>58.841000000000001</v>
      </c>
      <c r="T204" s="274">
        <f t="shared" si="15"/>
        <v>-3.0999999999998806E-2</v>
      </c>
      <c r="U204" s="275">
        <f t="shared" si="18"/>
        <v>58.871000000000002</v>
      </c>
      <c r="V204" s="275">
        <f t="shared" si="18"/>
        <v>58.811</v>
      </c>
      <c r="W204" s="276">
        <v>41.128999999999998</v>
      </c>
      <c r="X204" s="276">
        <v>41.189</v>
      </c>
    </row>
    <row r="205" spans="1:24">
      <c r="A205" s="255">
        <f t="shared" si="20"/>
        <v>197</v>
      </c>
      <c r="B205" s="266">
        <v>1403492</v>
      </c>
      <c r="C205" s="267">
        <v>41727</v>
      </c>
      <c r="D205" s="267">
        <v>41730</v>
      </c>
      <c r="E205" s="268" t="s">
        <v>400</v>
      </c>
      <c r="F205" s="268">
        <v>25</v>
      </c>
      <c r="G205" s="269">
        <v>6.02</v>
      </c>
      <c r="H205" s="270">
        <v>58.49</v>
      </c>
      <c r="I205" s="268">
        <v>0.01</v>
      </c>
      <c r="J205" s="268">
        <v>2</v>
      </c>
      <c r="K205" s="268" t="s">
        <v>401</v>
      </c>
      <c r="L205" s="268">
        <v>1</v>
      </c>
      <c r="M205" s="268">
        <v>0.1</v>
      </c>
      <c r="N205" s="268">
        <v>0.04</v>
      </c>
      <c r="O205" s="271">
        <f t="shared" si="19"/>
        <v>1789</v>
      </c>
      <c r="R205" s="273">
        <f t="shared" si="13"/>
        <v>58.49</v>
      </c>
      <c r="S205" s="273">
        <f t="shared" si="14"/>
        <v>58.764499999999998</v>
      </c>
      <c r="T205" s="274">
        <f t="shared" si="15"/>
        <v>-0.27449999999999619</v>
      </c>
      <c r="U205" s="275">
        <f t="shared" si="18"/>
        <v>58.61</v>
      </c>
      <c r="V205" s="275">
        <f t="shared" si="18"/>
        <v>58.918999999999997</v>
      </c>
      <c r="W205" s="276">
        <v>41.39</v>
      </c>
      <c r="X205" s="276">
        <v>41.081000000000003</v>
      </c>
    </row>
    <row r="206" spans="1:24">
      <c r="A206" s="255">
        <f t="shared" si="20"/>
        <v>198</v>
      </c>
      <c r="B206" s="266">
        <v>1403493</v>
      </c>
      <c r="C206" s="267">
        <v>41728</v>
      </c>
      <c r="D206" s="267">
        <v>41730</v>
      </c>
      <c r="E206" s="268" t="s">
        <v>400</v>
      </c>
      <c r="F206" s="268">
        <v>25</v>
      </c>
      <c r="G206" s="269">
        <v>6.6</v>
      </c>
      <c r="H206" s="270">
        <v>59</v>
      </c>
      <c r="I206" s="268">
        <v>0.01</v>
      </c>
      <c r="J206" s="268">
        <v>2</v>
      </c>
      <c r="K206" s="268" t="s">
        <v>401</v>
      </c>
      <c r="L206" s="268">
        <v>1</v>
      </c>
      <c r="M206" s="268">
        <v>0.1</v>
      </c>
      <c r="N206" s="268">
        <v>0.03</v>
      </c>
      <c r="O206" s="271">
        <f t="shared" si="19"/>
        <v>1805</v>
      </c>
      <c r="R206" s="273">
        <f t="shared" si="13"/>
        <v>59</v>
      </c>
      <c r="S206" s="273">
        <f t="shared" si="14"/>
        <v>59.359000000000002</v>
      </c>
      <c r="T206" s="274">
        <f t="shared" si="15"/>
        <v>-0.35900000000000176</v>
      </c>
      <c r="U206" s="275">
        <f t="shared" si="18"/>
        <v>59.628</v>
      </c>
      <c r="V206" s="275">
        <f t="shared" si="18"/>
        <v>59.09</v>
      </c>
      <c r="W206" s="276">
        <v>40.372</v>
      </c>
      <c r="X206" s="276">
        <v>40.909999999999997</v>
      </c>
    </row>
    <row r="207" spans="1:24">
      <c r="A207" s="255">
        <f t="shared" si="20"/>
        <v>199</v>
      </c>
      <c r="B207" s="266">
        <v>1404494</v>
      </c>
      <c r="C207" s="267">
        <v>41732</v>
      </c>
      <c r="D207" s="267">
        <v>41733</v>
      </c>
      <c r="E207" s="268" t="s">
        <v>400</v>
      </c>
      <c r="F207" s="268">
        <v>35</v>
      </c>
      <c r="G207" s="269">
        <v>7.3</v>
      </c>
      <c r="H207" s="270">
        <v>59.54</v>
      </c>
      <c r="I207" s="268">
        <v>0.03</v>
      </c>
      <c r="J207" s="268">
        <v>2</v>
      </c>
      <c r="K207" s="268" t="s">
        <v>401</v>
      </c>
      <c r="L207" s="268">
        <v>1</v>
      </c>
      <c r="M207" s="268">
        <v>0.1</v>
      </c>
      <c r="N207" s="268">
        <v>0.03</v>
      </c>
      <c r="O207" s="271">
        <f t="shared" si="19"/>
        <v>1821</v>
      </c>
      <c r="R207" s="273">
        <f t="shared" si="13"/>
        <v>59.54</v>
      </c>
      <c r="S207" s="273">
        <f t="shared" si="14"/>
        <v>59.510999999999996</v>
      </c>
      <c r="T207" s="274">
        <f t="shared" si="15"/>
        <v>2.9000000000003467E-2</v>
      </c>
      <c r="U207" s="275">
        <f t="shared" si="18"/>
        <v>59.548000000000002</v>
      </c>
      <c r="V207" s="275">
        <f t="shared" si="18"/>
        <v>59.473999999999997</v>
      </c>
      <c r="W207" s="276">
        <v>40.451999999999998</v>
      </c>
      <c r="X207" s="276">
        <v>40.526000000000003</v>
      </c>
    </row>
    <row r="208" spans="1:24">
      <c r="A208" s="255">
        <f t="shared" si="20"/>
        <v>200</v>
      </c>
      <c r="B208" s="266">
        <v>1404495</v>
      </c>
      <c r="C208" s="267">
        <v>41736</v>
      </c>
      <c r="D208" s="267">
        <v>41737</v>
      </c>
      <c r="E208" s="268" t="s">
        <v>400</v>
      </c>
      <c r="F208" s="268">
        <v>30</v>
      </c>
      <c r="G208" s="269">
        <v>7.09</v>
      </c>
      <c r="H208" s="270">
        <v>59.91</v>
      </c>
      <c r="I208" s="268">
        <v>0.03</v>
      </c>
      <c r="J208" s="268">
        <v>2</v>
      </c>
      <c r="K208" s="268" t="s">
        <v>401</v>
      </c>
      <c r="L208" s="268">
        <v>1</v>
      </c>
      <c r="M208" s="268">
        <v>0.1</v>
      </c>
      <c r="N208" s="268">
        <v>0.03</v>
      </c>
      <c r="O208" s="271">
        <f t="shared" si="19"/>
        <v>1833</v>
      </c>
      <c r="P208" s="277">
        <f>(O208*2)</f>
        <v>3666</v>
      </c>
      <c r="Q208" s="278"/>
      <c r="R208" s="273">
        <f t="shared" si="13"/>
        <v>59.91</v>
      </c>
      <c r="S208" s="273">
        <f t="shared" si="14"/>
        <v>59.331500000000005</v>
      </c>
      <c r="T208" s="274">
        <f t="shared" si="15"/>
        <v>0.57849999999999113</v>
      </c>
      <c r="U208" s="275">
        <f t="shared" si="18"/>
        <v>59.277000000000001</v>
      </c>
      <c r="V208" s="275">
        <f t="shared" si="18"/>
        <v>59.386000000000003</v>
      </c>
      <c r="W208" s="276">
        <v>40.722999999999999</v>
      </c>
      <c r="X208" s="276">
        <v>40.613999999999997</v>
      </c>
    </row>
    <row r="209" spans="1:25">
      <c r="A209" s="255">
        <f t="shared" si="20"/>
        <v>201</v>
      </c>
      <c r="B209" s="266">
        <v>1405496</v>
      </c>
      <c r="C209" s="267">
        <v>41761</v>
      </c>
      <c r="D209" s="267">
        <v>41762</v>
      </c>
      <c r="E209" s="268" t="s">
        <v>400</v>
      </c>
      <c r="F209" s="268">
        <v>35</v>
      </c>
      <c r="G209" s="269">
        <v>6.15</v>
      </c>
      <c r="H209" s="270">
        <v>59.33</v>
      </c>
      <c r="I209" s="268">
        <v>0.04</v>
      </c>
      <c r="J209" s="268">
        <v>2</v>
      </c>
      <c r="K209" s="268" t="s">
        <v>401</v>
      </c>
      <c r="L209" s="268">
        <v>1</v>
      </c>
      <c r="M209" s="268">
        <v>0.1</v>
      </c>
      <c r="N209" s="268">
        <v>0.04</v>
      </c>
      <c r="O209" s="271">
        <f>ROUNDDOWN((3060*H209/100),0)</f>
        <v>1815</v>
      </c>
      <c r="P209" s="277">
        <f>(O209*2)</f>
        <v>3630</v>
      </c>
      <c r="Q209" s="278"/>
      <c r="R209" s="273">
        <f>(H209)</f>
        <v>59.33</v>
      </c>
      <c r="S209" s="273">
        <f>AVERAGE(U209:V209)</f>
        <v>59.140500000000003</v>
      </c>
      <c r="T209" s="274">
        <f>(R209-S209)</f>
        <v>0.18949999999999534</v>
      </c>
      <c r="U209" s="275">
        <f>(100-W209)</f>
        <v>59.064</v>
      </c>
      <c r="V209" s="275">
        <f>(100-X209)</f>
        <v>59.216999999999999</v>
      </c>
      <c r="W209" s="276">
        <v>40.936</v>
      </c>
      <c r="X209" s="276">
        <v>40.783000000000001</v>
      </c>
    </row>
    <row r="210" spans="1:25">
      <c r="A210" s="255">
        <f t="shared" si="20"/>
        <v>202</v>
      </c>
      <c r="B210" s="266">
        <v>1406497</v>
      </c>
      <c r="C210" s="267">
        <v>41810</v>
      </c>
      <c r="D210" s="267">
        <v>41810</v>
      </c>
      <c r="E210" s="268" t="s">
        <v>400</v>
      </c>
      <c r="F210" s="268">
        <v>30</v>
      </c>
      <c r="G210" s="269">
        <v>5.51</v>
      </c>
      <c r="H210" s="270">
        <v>58.85</v>
      </c>
      <c r="I210" s="268">
        <v>0.03</v>
      </c>
      <c r="J210" s="268">
        <v>2</v>
      </c>
      <c r="K210" s="268" t="s">
        <v>401</v>
      </c>
      <c r="L210" s="268">
        <v>1</v>
      </c>
      <c r="M210" s="268">
        <v>0.1</v>
      </c>
      <c r="N210" s="268">
        <v>0.03</v>
      </c>
      <c r="O210" s="271">
        <f t="shared" si="19"/>
        <v>1800</v>
      </c>
      <c r="R210" s="273">
        <f t="shared" si="13"/>
        <v>58.85</v>
      </c>
      <c r="S210" s="273">
        <f t="shared" si="14"/>
        <v>59.194000000000003</v>
      </c>
      <c r="T210" s="274">
        <f t="shared" si="15"/>
        <v>-0.34400000000000119</v>
      </c>
      <c r="U210" s="275">
        <f t="shared" si="18"/>
        <v>59.561</v>
      </c>
      <c r="V210" s="275">
        <f t="shared" si="18"/>
        <v>58.826999999999998</v>
      </c>
      <c r="W210" s="276">
        <v>40.439</v>
      </c>
      <c r="X210" s="276">
        <v>41.173000000000002</v>
      </c>
    </row>
    <row r="211" spans="1:25">
      <c r="A211" s="255">
        <f t="shared" si="20"/>
        <v>203</v>
      </c>
      <c r="B211" s="266">
        <v>1406498</v>
      </c>
      <c r="C211" s="267">
        <v>41816</v>
      </c>
      <c r="D211" s="267">
        <v>41817</v>
      </c>
      <c r="E211" s="268" t="s">
        <v>400</v>
      </c>
      <c r="F211" s="268">
        <v>25</v>
      </c>
      <c r="G211" s="269">
        <v>7.51</v>
      </c>
      <c r="H211" s="270">
        <v>59.46</v>
      </c>
      <c r="I211" s="268">
        <v>0.02</v>
      </c>
      <c r="J211" s="268">
        <v>2</v>
      </c>
      <c r="K211" s="268" t="s">
        <v>401</v>
      </c>
      <c r="L211" s="268">
        <v>1</v>
      </c>
      <c r="M211" s="268">
        <v>0.1</v>
      </c>
      <c r="N211" s="268">
        <v>0.02</v>
      </c>
      <c r="O211" s="271">
        <f t="shared" si="19"/>
        <v>1819</v>
      </c>
      <c r="P211" s="277">
        <f>(O211*2)</f>
        <v>3638</v>
      </c>
      <c r="Q211" s="278"/>
      <c r="R211" s="273">
        <f t="shared" si="13"/>
        <v>59.46</v>
      </c>
      <c r="S211" s="273">
        <f t="shared" si="14"/>
        <v>59.221000000000004</v>
      </c>
      <c r="T211" s="274">
        <f t="shared" si="15"/>
        <v>0.23899999999999721</v>
      </c>
      <c r="U211" s="275">
        <f t="shared" si="18"/>
        <v>59.173000000000002</v>
      </c>
      <c r="V211" s="275">
        <f t="shared" si="18"/>
        <v>59.268999999999998</v>
      </c>
      <c r="W211" s="276">
        <v>40.826999999999998</v>
      </c>
      <c r="X211" s="276">
        <v>40.731000000000002</v>
      </c>
    </row>
    <row r="212" spans="1:25">
      <c r="A212" s="255">
        <f t="shared" si="20"/>
        <v>204</v>
      </c>
      <c r="B212" s="266">
        <v>1407499</v>
      </c>
      <c r="C212" s="267">
        <v>41824</v>
      </c>
      <c r="D212" s="267">
        <v>41828</v>
      </c>
      <c r="E212" s="268" t="s">
        <v>400</v>
      </c>
      <c r="F212" s="268">
        <v>25</v>
      </c>
      <c r="G212" s="269">
        <v>7.85</v>
      </c>
      <c r="H212" s="270">
        <v>58.42</v>
      </c>
      <c r="I212" s="268">
        <v>0.02</v>
      </c>
      <c r="J212" s="268">
        <v>2</v>
      </c>
      <c r="K212" s="268" t="s">
        <v>401</v>
      </c>
      <c r="L212" s="268">
        <v>1</v>
      </c>
      <c r="M212" s="268">
        <v>0.1</v>
      </c>
      <c r="N212" s="268">
        <v>0.02</v>
      </c>
      <c r="O212" s="271">
        <f t="shared" si="19"/>
        <v>1787</v>
      </c>
      <c r="P212" s="277">
        <f>(O212*2)</f>
        <v>3574</v>
      </c>
      <c r="Q212" s="278"/>
      <c r="R212" s="273">
        <f t="shared" si="13"/>
        <v>58.42</v>
      </c>
      <c r="S212" s="273">
        <f t="shared" si="14"/>
        <v>58.349499999999999</v>
      </c>
      <c r="T212" s="274">
        <f t="shared" si="15"/>
        <v>7.0500000000002672E-2</v>
      </c>
      <c r="U212" s="275">
        <f t="shared" si="18"/>
        <v>58.354999999999997</v>
      </c>
      <c r="V212" s="275">
        <f t="shared" si="18"/>
        <v>58.344000000000001</v>
      </c>
      <c r="W212" s="276">
        <v>41.645000000000003</v>
      </c>
      <c r="X212" s="276">
        <v>41.655999999999999</v>
      </c>
    </row>
    <row r="213" spans="1:25">
      <c r="A213" s="255">
        <f t="shared" si="20"/>
        <v>205</v>
      </c>
      <c r="B213" s="266">
        <v>1407500</v>
      </c>
      <c r="C213" s="267">
        <v>41829</v>
      </c>
      <c r="D213" s="267">
        <v>41835</v>
      </c>
      <c r="E213" s="268" t="s">
        <v>400</v>
      </c>
      <c r="F213" s="268">
        <v>30</v>
      </c>
      <c r="G213" s="269">
        <v>5.44</v>
      </c>
      <c r="H213" s="270">
        <v>59.21</v>
      </c>
      <c r="I213" s="268">
        <v>0.02</v>
      </c>
      <c r="J213" s="268">
        <v>2</v>
      </c>
      <c r="K213" s="268" t="s">
        <v>401</v>
      </c>
      <c r="L213" s="268">
        <v>1</v>
      </c>
      <c r="M213" s="268">
        <v>0.1</v>
      </c>
      <c r="N213" s="268">
        <v>0.03</v>
      </c>
      <c r="O213" s="271">
        <f t="shared" si="19"/>
        <v>1811</v>
      </c>
      <c r="R213" s="273">
        <f t="shared" si="13"/>
        <v>59.21</v>
      </c>
      <c r="S213" s="273">
        <f t="shared" si="14"/>
        <v>58.883499999999998</v>
      </c>
      <c r="T213" s="274">
        <f t="shared" si="15"/>
        <v>0.3265000000000029</v>
      </c>
      <c r="U213" s="275">
        <f t="shared" si="18"/>
        <v>58.701999999999998</v>
      </c>
      <c r="V213" s="275">
        <f t="shared" si="18"/>
        <v>59.064999999999998</v>
      </c>
      <c r="W213" s="276">
        <v>41.298000000000002</v>
      </c>
      <c r="X213" s="276">
        <v>40.935000000000002</v>
      </c>
    </row>
    <row r="214" spans="1:25">
      <c r="A214" s="255">
        <f t="shared" si="20"/>
        <v>206</v>
      </c>
      <c r="B214" s="266">
        <v>1407501</v>
      </c>
      <c r="C214" s="267">
        <v>41835</v>
      </c>
      <c r="D214" s="267">
        <v>41837</v>
      </c>
      <c r="E214" s="268" t="s">
        <v>400</v>
      </c>
      <c r="F214" s="268">
        <v>20</v>
      </c>
      <c r="G214" s="269">
        <v>6.47</v>
      </c>
      <c r="H214" s="270">
        <v>59.85</v>
      </c>
      <c r="I214" s="268">
        <v>0.02</v>
      </c>
      <c r="J214" s="268">
        <v>2</v>
      </c>
      <c r="K214" s="268" t="s">
        <v>401</v>
      </c>
      <c r="L214" s="268">
        <v>2</v>
      </c>
      <c r="M214" s="268">
        <v>0.1</v>
      </c>
      <c r="N214" s="268">
        <v>0.01</v>
      </c>
      <c r="O214" s="271">
        <f t="shared" si="19"/>
        <v>1831</v>
      </c>
      <c r="P214" s="277">
        <f>(O214*2)</f>
        <v>3662</v>
      </c>
      <c r="Q214" s="278"/>
      <c r="R214" s="273">
        <f t="shared" si="13"/>
        <v>59.85</v>
      </c>
      <c r="S214" s="273">
        <f t="shared" si="14"/>
        <v>59.491500000000002</v>
      </c>
      <c r="T214" s="274">
        <f t="shared" si="15"/>
        <v>0.35849999999999937</v>
      </c>
      <c r="U214" s="275">
        <f t="shared" si="18"/>
        <v>59.497</v>
      </c>
      <c r="V214" s="275">
        <f t="shared" si="18"/>
        <v>59.485999999999997</v>
      </c>
      <c r="W214" s="276">
        <v>40.503</v>
      </c>
      <c r="X214" s="276">
        <v>40.514000000000003</v>
      </c>
    </row>
    <row r="215" spans="1:25">
      <c r="A215" s="255">
        <f t="shared" si="20"/>
        <v>207</v>
      </c>
      <c r="B215" s="266">
        <v>1408502</v>
      </c>
      <c r="C215" s="267">
        <v>41869</v>
      </c>
      <c r="D215" s="267">
        <v>41871</v>
      </c>
      <c r="E215" s="268" t="s">
        <v>400</v>
      </c>
      <c r="F215" s="268">
        <v>25</v>
      </c>
      <c r="G215" s="269">
        <v>7.15</v>
      </c>
      <c r="H215" s="270">
        <v>58.1</v>
      </c>
      <c r="I215" s="268">
        <v>0.02</v>
      </c>
      <c r="J215" s="268">
        <v>2</v>
      </c>
      <c r="K215" s="268" t="s">
        <v>401</v>
      </c>
      <c r="L215" s="268">
        <v>2</v>
      </c>
      <c r="M215" s="268">
        <v>0.1</v>
      </c>
      <c r="N215" s="268">
        <v>0.01</v>
      </c>
      <c r="O215" s="271">
        <f t="shared" si="19"/>
        <v>1777</v>
      </c>
      <c r="P215" s="277">
        <f>(O215*2)</f>
        <v>3554</v>
      </c>
      <c r="Q215" s="278"/>
      <c r="R215" s="273">
        <f t="shared" si="13"/>
        <v>58.1</v>
      </c>
      <c r="S215" s="273">
        <f t="shared" si="14"/>
        <v>59.294499999999999</v>
      </c>
      <c r="T215" s="274">
        <f t="shared" si="15"/>
        <v>-1.1944999999999979</v>
      </c>
      <c r="U215" s="275">
        <f t="shared" si="18"/>
        <v>59.465000000000003</v>
      </c>
      <c r="V215" s="275">
        <f t="shared" si="18"/>
        <v>59.124000000000002</v>
      </c>
      <c r="W215" s="276">
        <v>40.534999999999997</v>
      </c>
      <c r="X215" s="276">
        <v>40.875999999999998</v>
      </c>
      <c r="Y215" s="255" t="s">
        <v>403</v>
      </c>
    </row>
    <row r="216" spans="1:25">
      <c r="A216" s="255">
        <f t="shared" si="20"/>
        <v>208</v>
      </c>
      <c r="B216" s="266">
        <v>1409503</v>
      </c>
      <c r="C216" s="267">
        <v>41886</v>
      </c>
      <c r="D216" s="267">
        <v>41890</v>
      </c>
      <c r="E216" s="268" t="s">
        <v>400</v>
      </c>
      <c r="F216" s="268">
        <v>20</v>
      </c>
      <c r="G216" s="269">
        <v>7.13</v>
      </c>
      <c r="H216" s="270">
        <v>59.53</v>
      </c>
      <c r="I216" s="268">
        <v>0.02</v>
      </c>
      <c r="J216" s="268">
        <v>2</v>
      </c>
      <c r="K216" s="268" t="s">
        <v>401</v>
      </c>
      <c r="L216" s="268">
        <v>2</v>
      </c>
      <c r="M216" s="268">
        <v>0.1</v>
      </c>
      <c r="N216" s="268">
        <v>0.03</v>
      </c>
      <c r="O216" s="271">
        <f t="shared" si="19"/>
        <v>1821</v>
      </c>
      <c r="P216" s="277">
        <f>(O216*2)</f>
        <v>3642</v>
      </c>
      <c r="Q216" s="278"/>
      <c r="R216" s="273">
        <f t="shared" si="13"/>
        <v>59.53</v>
      </c>
      <c r="S216" s="273">
        <f t="shared" si="14"/>
        <v>59.413499999999999</v>
      </c>
      <c r="T216" s="274">
        <f t="shared" si="15"/>
        <v>0.11650000000000205</v>
      </c>
      <c r="U216" s="275">
        <f t="shared" si="18"/>
        <v>59.427999999999997</v>
      </c>
      <c r="V216" s="275">
        <f t="shared" si="18"/>
        <v>59.399000000000001</v>
      </c>
      <c r="W216" s="276">
        <v>40.572000000000003</v>
      </c>
      <c r="X216" s="276">
        <v>40.600999999999999</v>
      </c>
    </row>
    <row r="217" spans="1:25">
      <c r="A217" s="255">
        <f t="shared" si="20"/>
        <v>209</v>
      </c>
      <c r="B217" s="266">
        <v>1409504</v>
      </c>
      <c r="C217" s="267">
        <v>41889</v>
      </c>
      <c r="D217" s="267">
        <v>41891</v>
      </c>
      <c r="E217" s="268" t="s">
        <v>400</v>
      </c>
      <c r="F217" s="268">
        <v>25</v>
      </c>
      <c r="G217" s="269">
        <v>7.65</v>
      </c>
      <c r="H217" s="270">
        <v>58.75</v>
      </c>
      <c r="I217" s="268">
        <v>0.02</v>
      </c>
      <c r="J217" s="268">
        <v>2</v>
      </c>
      <c r="K217" s="268" t="s">
        <v>401</v>
      </c>
      <c r="L217" s="268">
        <v>2</v>
      </c>
      <c r="M217" s="268">
        <v>0.1</v>
      </c>
      <c r="N217" s="268">
        <v>0.02</v>
      </c>
      <c r="O217" s="271">
        <f t="shared" si="19"/>
        <v>1797</v>
      </c>
      <c r="R217" s="273">
        <f t="shared" si="13"/>
        <v>58.75</v>
      </c>
      <c r="S217" s="273">
        <f t="shared" si="14"/>
        <v>59.170500000000004</v>
      </c>
      <c r="T217" s="274">
        <f t="shared" si="15"/>
        <v>-0.42050000000000409</v>
      </c>
      <c r="U217" s="275">
        <f t="shared" si="18"/>
        <v>59.106000000000002</v>
      </c>
      <c r="V217" s="275">
        <f t="shared" si="18"/>
        <v>59.234999999999999</v>
      </c>
      <c r="W217" s="276">
        <v>40.893999999999998</v>
      </c>
      <c r="X217" s="276">
        <v>40.765000000000001</v>
      </c>
    </row>
    <row r="218" spans="1:25">
      <c r="A218" s="255">
        <f t="shared" si="20"/>
        <v>210</v>
      </c>
      <c r="B218" s="266">
        <v>1409505</v>
      </c>
      <c r="C218" s="267">
        <v>41908</v>
      </c>
      <c r="D218" s="267">
        <v>41912</v>
      </c>
      <c r="E218" s="268" t="s">
        <v>400</v>
      </c>
      <c r="F218" s="268">
        <v>25</v>
      </c>
      <c r="G218" s="269">
        <v>6.72</v>
      </c>
      <c r="H218" s="270">
        <v>58.6</v>
      </c>
      <c r="I218" s="268">
        <v>0.02</v>
      </c>
      <c r="J218" s="268">
        <v>2</v>
      </c>
      <c r="K218" s="268" t="s">
        <v>401</v>
      </c>
      <c r="L218" s="268">
        <v>2</v>
      </c>
      <c r="M218" s="268">
        <v>0.1</v>
      </c>
      <c r="N218" s="268">
        <v>0.01</v>
      </c>
      <c r="O218" s="271">
        <f t="shared" si="19"/>
        <v>1793</v>
      </c>
      <c r="R218" s="273">
        <f t="shared" si="13"/>
        <v>58.6</v>
      </c>
      <c r="S218" s="273">
        <f t="shared" si="14"/>
        <v>58.349999999999994</v>
      </c>
      <c r="T218" s="274">
        <f t="shared" si="15"/>
        <v>0.25000000000000711</v>
      </c>
      <c r="U218" s="275">
        <f t="shared" si="18"/>
        <v>57.9</v>
      </c>
      <c r="V218" s="275">
        <f t="shared" si="18"/>
        <v>58.8</v>
      </c>
      <c r="W218" s="276">
        <v>42.1</v>
      </c>
      <c r="X218" s="276">
        <v>41.2</v>
      </c>
    </row>
    <row r="219" spans="1:25">
      <c r="A219" s="255">
        <f t="shared" si="20"/>
        <v>211</v>
      </c>
      <c r="B219" s="266">
        <v>1410506</v>
      </c>
      <c r="C219" s="267">
        <v>41919</v>
      </c>
      <c r="D219" s="267">
        <v>41920</v>
      </c>
      <c r="E219" s="268" t="s">
        <v>400</v>
      </c>
      <c r="F219" s="268">
        <v>35</v>
      </c>
      <c r="G219" s="269">
        <v>6.82</v>
      </c>
      <c r="H219" s="270">
        <v>59.39</v>
      </c>
      <c r="I219" s="268">
        <v>0.02</v>
      </c>
      <c r="J219" s="268">
        <v>2</v>
      </c>
      <c r="K219" s="268" t="s">
        <v>401</v>
      </c>
      <c r="L219" s="268">
        <v>3</v>
      </c>
      <c r="M219" s="268">
        <v>0.1</v>
      </c>
      <c r="N219" s="268">
        <v>0.01</v>
      </c>
      <c r="O219" s="271">
        <f t="shared" si="19"/>
        <v>1817</v>
      </c>
      <c r="R219" s="273">
        <f t="shared" si="13"/>
        <v>59.39</v>
      </c>
      <c r="S219" s="273">
        <f t="shared" si="14"/>
        <v>59.334500000000006</v>
      </c>
      <c r="T219" s="274">
        <f t="shared" si="15"/>
        <v>5.5499999999994998E-2</v>
      </c>
      <c r="U219" s="275">
        <f t="shared" si="18"/>
        <v>59.273000000000003</v>
      </c>
      <c r="V219" s="275">
        <f t="shared" si="18"/>
        <v>59.396000000000001</v>
      </c>
      <c r="W219" s="276">
        <v>40.726999999999997</v>
      </c>
      <c r="X219" s="276">
        <v>40.603999999999999</v>
      </c>
    </row>
    <row r="220" spans="1:25">
      <c r="A220" s="255">
        <f t="shared" si="20"/>
        <v>212</v>
      </c>
      <c r="B220" s="266">
        <v>1410507</v>
      </c>
      <c r="C220" s="267">
        <v>41923</v>
      </c>
      <c r="D220" s="267">
        <v>41926</v>
      </c>
      <c r="E220" s="268" t="s">
        <v>400</v>
      </c>
      <c r="F220" s="268">
        <v>35</v>
      </c>
      <c r="G220" s="269">
        <v>7.2</v>
      </c>
      <c r="H220" s="270">
        <v>59.34</v>
      </c>
      <c r="I220" s="268">
        <v>0.02</v>
      </c>
      <c r="J220" s="268">
        <v>2</v>
      </c>
      <c r="K220" s="268" t="s">
        <v>401</v>
      </c>
      <c r="L220" s="268">
        <v>1</v>
      </c>
      <c r="M220" s="268">
        <v>0.1</v>
      </c>
      <c r="N220" s="268">
        <v>0.03</v>
      </c>
      <c r="O220" s="271">
        <f t="shared" si="19"/>
        <v>1815</v>
      </c>
      <c r="P220" s="277">
        <f>(O220*2)</f>
        <v>3630</v>
      </c>
      <c r="Q220" s="278"/>
      <c r="R220" s="273">
        <f t="shared" si="13"/>
        <v>59.34</v>
      </c>
      <c r="S220" s="273">
        <f t="shared" si="14"/>
        <v>59.182499999999997</v>
      </c>
      <c r="T220" s="274">
        <f t="shared" si="15"/>
        <v>0.15750000000000597</v>
      </c>
      <c r="U220" s="275">
        <f t="shared" si="18"/>
        <v>59.232999999999997</v>
      </c>
      <c r="V220" s="275">
        <f t="shared" si="18"/>
        <v>59.131999999999998</v>
      </c>
      <c r="W220" s="276">
        <v>40.767000000000003</v>
      </c>
      <c r="X220" s="276">
        <v>40.868000000000002</v>
      </c>
    </row>
    <row r="221" spans="1:25">
      <c r="A221" s="255">
        <f t="shared" si="20"/>
        <v>213</v>
      </c>
      <c r="B221" s="266">
        <v>1410508</v>
      </c>
      <c r="C221" s="267">
        <v>41935</v>
      </c>
      <c r="D221" s="267">
        <v>41939</v>
      </c>
      <c r="E221" s="268" t="s">
        <v>400</v>
      </c>
      <c r="F221" s="268">
        <v>35</v>
      </c>
      <c r="G221" s="269">
        <v>7.33</v>
      </c>
      <c r="H221" s="270">
        <v>58.7</v>
      </c>
      <c r="I221" s="268">
        <v>0.02</v>
      </c>
      <c r="J221" s="268">
        <v>36</v>
      </c>
      <c r="K221" s="268" t="s">
        <v>401</v>
      </c>
      <c r="L221" s="268">
        <v>1</v>
      </c>
      <c r="M221" s="268">
        <v>0.1</v>
      </c>
      <c r="N221" s="268">
        <v>0.02</v>
      </c>
      <c r="O221" s="271">
        <f t="shared" si="19"/>
        <v>1796</v>
      </c>
      <c r="P221" s="277">
        <f>(O221*2)</f>
        <v>3592</v>
      </c>
      <c r="Q221" s="278"/>
      <c r="R221" s="273">
        <f t="shared" si="13"/>
        <v>58.7</v>
      </c>
      <c r="S221" s="273">
        <f t="shared" si="14"/>
        <v>58.555500000000002</v>
      </c>
      <c r="T221" s="274">
        <f t="shared" si="15"/>
        <v>0.14450000000000074</v>
      </c>
      <c r="U221" s="275">
        <f t="shared" si="18"/>
        <v>58.481000000000002</v>
      </c>
      <c r="V221" s="275">
        <f t="shared" si="18"/>
        <v>58.63</v>
      </c>
      <c r="W221" s="276">
        <v>41.518999999999998</v>
      </c>
      <c r="X221" s="276">
        <v>41.37</v>
      </c>
    </row>
    <row r="222" spans="1:25">
      <c r="A222" s="255">
        <f t="shared" si="20"/>
        <v>214</v>
      </c>
      <c r="B222" s="266">
        <v>1410509</v>
      </c>
      <c r="C222" s="267">
        <v>41939</v>
      </c>
      <c r="D222" s="267">
        <v>41941</v>
      </c>
      <c r="E222" s="268" t="s">
        <v>400</v>
      </c>
      <c r="F222" s="268">
        <v>35</v>
      </c>
      <c r="G222" s="269">
        <v>7.3</v>
      </c>
      <c r="H222" s="270">
        <v>59.04</v>
      </c>
      <c r="I222" s="268">
        <v>0.01</v>
      </c>
      <c r="J222" s="268">
        <v>2</v>
      </c>
      <c r="K222" s="268" t="s">
        <v>401</v>
      </c>
      <c r="L222" s="268">
        <v>2</v>
      </c>
      <c r="M222" s="268">
        <v>0.1</v>
      </c>
      <c r="N222" s="268">
        <v>0.02</v>
      </c>
      <c r="O222" s="271">
        <f t="shared" si="19"/>
        <v>1806</v>
      </c>
      <c r="P222" s="277">
        <f>(O222*2)</f>
        <v>3612</v>
      </c>
      <c r="Q222" s="278"/>
      <c r="R222" s="273">
        <f t="shared" si="13"/>
        <v>59.04</v>
      </c>
      <c r="S222" s="273">
        <f t="shared" si="14"/>
        <v>59.177</v>
      </c>
      <c r="T222" s="274">
        <f t="shared" si="15"/>
        <v>-0.13700000000000045</v>
      </c>
      <c r="U222" s="275">
        <f t="shared" si="18"/>
        <v>59.156999999999996</v>
      </c>
      <c r="V222" s="275">
        <f t="shared" si="18"/>
        <v>59.197000000000003</v>
      </c>
      <c r="W222" s="276">
        <v>40.843000000000004</v>
      </c>
      <c r="X222" s="276">
        <v>40.802999999999997</v>
      </c>
    </row>
    <row r="223" spans="1:25">
      <c r="A223" s="255">
        <f t="shared" si="20"/>
        <v>215</v>
      </c>
      <c r="B223" s="266">
        <v>1410510</v>
      </c>
      <c r="C223" s="267">
        <v>41943</v>
      </c>
      <c r="D223" s="267">
        <v>41949</v>
      </c>
      <c r="E223" s="268" t="s">
        <v>400</v>
      </c>
      <c r="F223" s="268">
        <v>30</v>
      </c>
      <c r="G223" s="269">
        <v>7.03</v>
      </c>
      <c r="H223" s="270">
        <v>58.64</v>
      </c>
      <c r="I223" s="268">
        <v>0.01</v>
      </c>
      <c r="J223" s="268">
        <v>2</v>
      </c>
      <c r="K223" s="268" t="s">
        <v>401</v>
      </c>
      <c r="L223" s="268">
        <v>3</v>
      </c>
      <c r="M223" s="268">
        <v>0.1</v>
      </c>
      <c r="N223" s="268">
        <v>0.02</v>
      </c>
      <c r="O223" s="271">
        <f t="shared" si="19"/>
        <v>1794</v>
      </c>
      <c r="R223" s="273">
        <f t="shared" si="13"/>
        <v>58.64</v>
      </c>
      <c r="S223" s="273">
        <f t="shared" si="14"/>
        <v>58.392000000000003</v>
      </c>
      <c r="T223" s="274">
        <f t="shared" si="15"/>
        <v>0.24799999999999756</v>
      </c>
      <c r="U223" s="275">
        <f t="shared" si="18"/>
        <v>58.258000000000003</v>
      </c>
      <c r="V223" s="275">
        <f t="shared" si="18"/>
        <v>58.526000000000003</v>
      </c>
      <c r="W223" s="276">
        <v>41.741999999999997</v>
      </c>
      <c r="X223" s="276">
        <v>41.473999999999997</v>
      </c>
    </row>
    <row r="224" spans="1:25">
      <c r="A224" s="255">
        <f t="shared" si="20"/>
        <v>216</v>
      </c>
      <c r="B224" s="266">
        <v>1411511</v>
      </c>
      <c r="C224" s="267">
        <v>41945</v>
      </c>
      <c r="D224" s="267">
        <v>41949</v>
      </c>
      <c r="E224" s="268" t="s">
        <v>400</v>
      </c>
      <c r="F224" s="268">
        <v>25</v>
      </c>
      <c r="G224" s="269">
        <v>7.28</v>
      </c>
      <c r="H224" s="270">
        <v>59.45</v>
      </c>
      <c r="I224" s="268">
        <v>0.01</v>
      </c>
      <c r="J224" s="268">
        <v>8</v>
      </c>
      <c r="K224" s="268" t="s">
        <v>401</v>
      </c>
      <c r="L224" s="268">
        <v>3</v>
      </c>
      <c r="M224" s="268">
        <v>0.1</v>
      </c>
      <c r="N224" s="268">
        <v>0.02</v>
      </c>
      <c r="O224" s="271">
        <f t="shared" si="19"/>
        <v>1819</v>
      </c>
      <c r="R224" s="273">
        <f t="shared" si="13"/>
        <v>59.45</v>
      </c>
      <c r="S224" s="273">
        <f t="shared" si="14"/>
        <v>59.347499999999997</v>
      </c>
      <c r="T224" s="274">
        <f t="shared" si="15"/>
        <v>0.10250000000000625</v>
      </c>
      <c r="U224" s="275">
        <f t="shared" si="18"/>
        <v>59.768000000000001</v>
      </c>
      <c r="V224" s="275">
        <f t="shared" si="18"/>
        <v>58.927</v>
      </c>
      <c r="W224" s="276">
        <v>40.231999999999999</v>
      </c>
      <c r="X224" s="276">
        <v>41.073</v>
      </c>
    </row>
    <row r="225" spans="1:24">
      <c r="A225" s="255">
        <f t="shared" si="20"/>
        <v>217</v>
      </c>
      <c r="B225" s="266">
        <v>1411512</v>
      </c>
      <c r="C225" s="267">
        <v>41947</v>
      </c>
      <c r="D225" s="267">
        <v>41950</v>
      </c>
      <c r="E225" s="268" t="s">
        <v>400</v>
      </c>
      <c r="F225" s="268">
        <v>25</v>
      </c>
      <c r="G225" s="269">
        <v>6.6</v>
      </c>
      <c r="H225" s="270">
        <v>59.82</v>
      </c>
      <c r="I225" s="268">
        <v>0.02</v>
      </c>
      <c r="J225" s="268">
        <v>40</v>
      </c>
      <c r="K225" s="268" t="s">
        <v>401</v>
      </c>
      <c r="L225" s="268">
        <v>2</v>
      </c>
      <c r="M225" s="268">
        <v>0.1</v>
      </c>
      <c r="N225" s="268">
        <v>0.02</v>
      </c>
      <c r="O225" s="271">
        <f t="shared" si="19"/>
        <v>1830</v>
      </c>
      <c r="R225" s="273">
        <f t="shared" si="13"/>
        <v>59.82</v>
      </c>
      <c r="S225" s="273">
        <f t="shared" si="14"/>
        <v>59.628</v>
      </c>
      <c r="T225" s="274">
        <f t="shared" si="15"/>
        <v>0.19200000000000017</v>
      </c>
      <c r="U225" s="275">
        <f t="shared" si="18"/>
        <v>59.575000000000003</v>
      </c>
      <c r="V225" s="275">
        <f t="shared" si="18"/>
        <v>59.680999999999997</v>
      </c>
      <c r="W225" s="276">
        <v>40.424999999999997</v>
      </c>
      <c r="X225" s="276">
        <v>40.319000000000003</v>
      </c>
    </row>
    <row r="226" spans="1:24">
      <c r="A226" s="255">
        <f t="shared" si="20"/>
        <v>218</v>
      </c>
      <c r="B226" s="266">
        <v>1412513</v>
      </c>
      <c r="C226" s="267">
        <v>41976</v>
      </c>
      <c r="D226" s="267">
        <v>41978</v>
      </c>
      <c r="E226" s="268" t="s">
        <v>400</v>
      </c>
      <c r="F226" s="268">
        <v>30</v>
      </c>
      <c r="G226" s="269">
        <v>6.29</v>
      </c>
      <c r="H226" s="270">
        <v>58.88</v>
      </c>
      <c r="I226" s="268">
        <v>0.02</v>
      </c>
      <c r="J226" s="268">
        <v>2</v>
      </c>
      <c r="K226" s="268" t="s">
        <v>401</v>
      </c>
      <c r="L226" s="268">
        <v>1</v>
      </c>
      <c r="M226" s="268">
        <v>0.1</v>
      </c>
      <c r="N226" s="268">
        <v>0.03</v>
      </c>
      <c r="O226" s="271">
        <f t="shared" si="19"/>
        <v>1801</v>
      </c>
      <c r="P226" s="277">
        <f>(O226*2)</f>
        <v>3602</v>
      </c>
      <c r="Q226" s="278"/>
      <c r="R226" s="273">
        <f t="shared" si="13"/>
        <v>58.88</v>
      </c>
      <c r="S226" s="273">
        <f t="shared" si="14"/>
        <v>58.921500000000002</v>
      </c>
      <c r="T226" s="274">
        <f t="shared" si="15"/>
        <v>-4.1499999999999204E-2</v>
      </c>
      <c r="U226" s="275">
        <f t="shared" si="18"/>
        <v>58.823</v>
      </c>
      <c r="V226" s="275">
        <f t="shared" si="18"/>
        <v>59.02</v>
      </c>
      <c r="W226" s="276">
        <v>41.177</v>
      </c>
      <c r="X226" s="276">
        <v>40.98</v>
      </c>
    </row>
    <row r="227" spans="1:24">
      <c r="A227" s="255">
        <f t="shared" si="20"/>
        <v>219</v>
      </c>
      <c r="B227" s="266">
        <v>1412514</v>
      </c>
      <c r="C227" s="267">
        <v>41979</v>
      </c>
      <c r="D227" s="267">
        <v>41982</v>
      </c>
      <c r="E227" s="268" t="s">
        <v>400</v>
      </c>
      <c r="F227" s="268">
        <v>25</v>
      </c>
      <c r="G227" s="269">
        <v>7.65</v>
      </c>
      <c r="H227" s="270">
        <v>58.47</v>
      </c>
      <c r="I227" s="268">
        <v>0.02</v>
      </c>
      <c r="J227" s="268">
        <v>2</v>
      </c>
      <c r="K227" s="268" t="s">
        <v>401</v>
      </c>
      <c r="L227" s="268">
        <v>1</v>
      </c>
      <c r="M227" s="268">
        <v>0.1</v>
      </c>
      <c r="N227" s="268">
        <v>0.04</v>
      </c>
      <c r="O227" s="271">
        <f t="shared" si="19"/>
        <v>1789</v>
      </c>
      <c r="R227" s="273">
        <f t="shared" si="13"/>
        <v>58.47</v>
      </c>
      <c r="S227" s="273">
        <f t="shared" si="14"/>
        <v>58.483999999999995</v>
      </c>
      <c r="T227" s="274">
        <f t="shared" si="15"/>
        <v>-1.3999999999995794E-2</v>
      </c>
      <c r="U227" s="275">
        <f t="shared" si="18"/>
        <v>58.26</v>
      </c>
      <c r="V227" s="275">
        <f t="shared" si="18"/>
        <v>58.707999999999998</v>
      </c>
      <c r="W227" s="276">
        <v>41.74</v>
      </c>
      <c r="X227" s="276">
        <v>41.292000000000002</v>
      </c>
    </row>
    <row r="228" spans="1:24">
      <c r="A228" s="255">
        <f t="shared" si="20"/>
        <v>220</v>
      </c>
      <c r="B228" s="266">
        <v>1412515</v>
      </c>
      <c r="C228" s="267">
        <v>41980</v>
      </c>
      <c r="D228" s="267">
        <v>41982</v>
      </c>
      <c r="E228" s="268" t="s">
        <v>400</v>
      </c>
      <c r="F228" s="268">
        <v>30</v>
      </c>
      <c r="G228" s="269">
        <v>7.66</v>
      </c>
      <c r="H228" s="270">
        <v>59.68</v>
      </c>
      <c r="I228" s="268">
        <v>0.01</v>
      </c>
      <c r="J228" s="268">
        <v>8</v>
      </c>
      <c r="K228" s="268" t="s">
        <v>401</v>
      </c>
      <c r="L228" s="268">
        <v>1</v>
      </c>
      <c r="M228" s="268">
        <v>0.1</v>
      </c>
      <c r="N228" s="268">
        <v>0.02</v>
      </c>
      <c r="O228" s="271">
        <f t="shared" si="19"/>
        <v>1826</v>
      </c>
      <c r="R228" s="273">
        <f t="shared" si="13"/>
        <v>59.68</v>
      </c>
      <c r="S228" s="273">
        <f t="shared" si="14"/>
        <v>59.558499999999995</v>
      </c>
      <c r="T228" s="274">
        <f t="shared" si="15"/>
        <v>0.1215000000000046</v>
      </c>
      <c r="U228" s="275">
        <f t="shared" si="18"/>
        <v>59.204000000000001</v>
      </c>
      <c r="V228" s="275">
        <f t="shared" si="18"/>
        <v>59.912999999999997</v>
      </c>
      <c r="W228" s="276">
        <v>40.795999999999999</v>
      </c>
      <c r="X228" s="276">
        <v>40.087000000000003</v>
      </c>
    </row>
    <row r="229" spans="1:24">
      <c r="A229" s="255">
        <f t="shared" si="20"/>
        <v>221</v>
      </c>
      <c r="B229" s="266">
        <v>1412516</v>
      </c>
      <c r="C229" s="267">
        <v>41983</v>
      </c>
      <c r="D229" s="267">
        <v>41985</v>
      </c>
      <c r="E229" s="268" t="s">
        <v>400</v>
      </c>
      <c r="F229" s="268">
        <v>25</v>
      </c>
      <c r="G229" s="269">
        <v>6.37</v>
      </c>
      <c r="H229" s="270">
        <v>58.09</v>
      </c>
      <c r="I229" s="268">
        <v>0.02</v>
      </c>
      <c r="J229" s="268">
        <v>16</v>
      </c>
      <c r="K229" s="268" t="s">
        <v>401</v>
      </c>
      <c r="L229" s="268">
        <v>1</v>
      </c>
      <c r="M229" s="268">
        <v>0.1</v>
      </c>
      <c r="N229" s="268">
        <v>0.02</v>
      </c>
      <c r="O229" s="271">
        <f t="shared" si="19"/>
        <v>1777</v>
      </c>
      <c r="P229" s="277">
        <f>(O229*2)</f>
        <v>3554</v>
      </c>
      <c r="Q229" s="278"/>
      <c r="R229" s="273">
        <f t="shared" si="13"/>
        <v>58.09</v>
      </c>
      <c r="S229" s="273">
        <f t="shared" si="14"/>
        <v>58.036999999999999</v>
      </c>
      <c r="T229" s="274">
        <f t="shared" si="15"/>
        <v>5.3000000000004377E-2</v>
      </c>
      <c r="U229" s="275">
        <f t="shared" si="18"/>
        <v>58.097999999999999</v>
      </c>
      <c r="V229" s="275">
        <f t="shared" si="18"/>
        <v>57.975999999999999</v>
      </c>
      <c r="W229" s="276">
        <v>41.902000000000001</v>
      </c>
      <c r="X229" s="276">
        <v>42.024000000000001</v>
      </c>
    </row>
    <row r="230" spans="1:24">
      <c r="A230" s="255">
        <f t="shared" si="20"/>
        <v>222</v>
      </c>
      <c r="B230" s="266">
        <v>1412517</v>
      </c>
      <c r="C230" s="267">
        <v>41986</v>
      </c>
      <c r="D230" s="267">
        <v>41992</v>
      </c>
      <c r="E230" s="268" t="s">
        <v>400</v>
      </c>
      <c r="F230" s="268">
        <v>25</v>
      </c>
      <c r="G230" s="269">
        <v>7.24</v>
      </c>
      <c r="H230" s="270">
        <v>59.68</v>
      </c>
      <c r="I230" s="268">
        <v>0.02</v>
      </c>
      <c r="J230" s="268">
        <v>10</v>
      </c>
      <c r="K230" s="268" t="s">
        <v>401</v>
      </c>
      <c r="L230" s="268">
        <v>1</v>
      </c>
      <c r="M230" s="268">
        <v>0.1</v>
      </c>
      <c r="N230" s="268">
        <v>0.02</v>
      </c>
      <c r="O230" s="271">
        <f t="shared" si="19"/>
        <v>1826</v>
      </c>
      <c r="P230" s="277">
        <f>(O230*2)</f>
        <v>3652</v>
      </c>
      <c r="Q230" s="278"/>
      <c r="R230" s="273">
        <f t="shared" si="13"/>
        <v>59.68</v>
      </c>
      <c r="S230" s="273">
        <f t="shared" si="14"/>
        <v>58.977499999999999</v>
      </c>
      <c r="T230" s="274">
        <f t="shared" si="15"/>
        <v>0.70250000000000057</v>
      </c>
      <c r="U230" s="275">
        <f t="shared" si="18"/>
        <v>58.969000000000001</v>
      </c>
      <c r="V230" s="275">
        <f t="shared" si="18"/>
        <v>58.985999999999997</v>
      </c>
      <c r="W230" s="276">
        <v>41.030999999999999</v>
      </c>
      <c r="X230" s="276">
        <v>41.014000000000003</v>
      </c>
    </row>
    <row r="231" spans="1:24">
      <c r="A231" s="255">
        <f t="shared" si="20"/>
        <v>223</v>
      </c>
      <c r="B231" s="266">
        <v>1412518</v>
      </c>
      <c r="C231" s="267">
        <v>41990</v>
      </c>
      <c r="D231" s="267">
        <v>41992</v>
      </c>
      <c r="E231" s="268" t="s">
        <v>400</v>
      </c>
      <c r="F231" s="268">
        <v>30</v>
      </c>
      <c r="G231" s="269">
        <v>7.35</v>
      </c>
      <c r="H231" s="270">
        <v>59.2</v>
      </c>
      <c r="I231" s="268">
        <v>0.02</v>
      </c>
      <c r="J231" s="268">
        <v>14</v>
      </c>
      <c r="K231" s="268" t="s">
        <v>401</v>
      </c>
      <c r="L231" s="268">
        <v>1</v>
      </c>
      <c r="M231" s="268">
        <v>0.1</v>
      </c>
      <c r="N231" s="268">
        <v>0.02</v>
      </c>
      <c r="O231" s="271">
        <f t="shared" si="19"/>
        <v>1811</v>
      </c>
      <c r="P231" s="277">
        <f>(O231*2)</f>
        <v>3622</v>
      </c>
      <c r="Q231" s="278"/>
      <c r="R231" s="273">
        <f t="shared" ref="R231:R294" si="21">(H231)</f>
        <v>59.2</v>
      </c>
      <c r="S231" s="273">
        <f t="shared" ref="S231:S294" si="22">AVERAGE(U231:V231)</f>
        <v>59.027500000000003</v>
      </c>
      <c r="T231" s="274">
        <f t="shared" ref="T231:T294" si="23">(R231-S231)</f>
        <v>0.17249999999999943</v>
      </c>
      <c r="U231" s="275">
        <f t="shared" si="18"/>
        <v>58.877000000000002</v>
      </c>
      <c r="V231" s="275">
        <f t="shared" si="18"/>
        <v>59.177999999999997</v>
      </c>
      <c r="W231" s="276">
        <v>41.122999999999998</v>
      </c>
      <c r="X231" s="276">
        <v>40.822000000000003</v>
      </c>
    </row>
    <row r="232" spans="1:24">
      <c r="A232" s="255">
        <f t="shared" si="20"/>
        <v>224</v>
      </c>
      <c r="B232" s="266">
        <v>1502519</v>
      </c>
      <c r="C232" s="267">
        <v>42036</v>
      </c>
      <c r="D232" s="267">
        <v>42038</v>
      </c>
      <c r="E232" s="268" t="s">
        <v>400</v>
      </c>
      <c r="F232" s="268">
        <v>30</v>
      </c>
      <c r="G232" s="269">
        <v>7.51</v>
      </c>
      <c r="H232" s="270">
        <v>58.42</v>
      </c>
      <c r="I232" s="268">
        <v>0.02</v>
      </c>
      <c r="J232" s="268">
        <v>16</v>
      </c>
      <c r="K232" s="268" t="s">
        <v>401</v>
      </c>
      <c r="L232" s="268">
        <v>1</v>
      </c>
      <c r="M232" s="268">
        <v>0.1</v>
      </c>
      <c r="N232" s="268">
        <v>0.03</v>
      </c>
      <c r="O232" s="271">
        <f t="shared" si="19"/>
        <v>1787</v>
      </c>
      <c r="R232" s="273">
        <f t="shared" si="21"/>
        <v>58.42</v>
      </c>
      <c r="S232" s="273">
        <f t="shared" si="22"/>
        <v>58.835000000000001</v>
      </c>
      <c r="T232" s="274">
        <f t="shared" si="23"/>
        <v>-0.41499999999999915</v>
      </c>
      <c r="U232" s="275">
        <f t="shared" si="18"/>
        <v>58.82</v>
      </c>
      <c r="V232" s="275">
        <f t="shared" si="18"/>
        <v>58.85</v>
      </c>
      <c r="W232" s="276">
        <v>41.18</v>
      </c>
      <c r="X232" s="276">
        <v>41.15</v>
      </c>
    </row>
    <row r="233" spans="1:24">
      <c r="A233" s="255">
        <f t="shared" si="20"/>
        <v>225</v>
      </c>
      <c r="B233" s="266">
        <v>1502520</v>
      </c>
      <c r="C233" s="267">
        <v>42039</v>
      </c>
      <c r="D233" s="267">
        <v>42041</v>
      </c>
      <c r="E233" s="268" t="s">
        <v>400</v>
      </c>
      <c r="F233" s="268">
        <v>20</v>
      </c>
      <c r="G233" s="269">
        <v>6.37</v>
      </c>
      <c r="H233" s="270">
        <v>59.09</v>
      </c>
      <c r="I233" s="268">
        <v>0.01</v>
      </c>
      <c r="J233" s="268">
        <v>14</v>
      </c>
      <c r="K233" s="268" t="s">
        <v>401</v>
      </c>
      <c r="L233" s="268">
        <v>1</v>
      </c>
      <c r="M233" s="268">
        <v>0.1</v>
      </c>
      <c r="N233" s="268">
        <v>0.03</v>
      </c>
      <c r="O233" s="271">
        <f t="shared" si="19"/>
        <v>1808</v>
      </c>
      <c r="P233" s="277">
        <f>(O233*2)</f>
        <v>3616</v>
      </c>
      <c r="Q233" s="278"/>
      <c r="R233" s="273">
        <f t="shared" si="21"/>
        <v>59.09</v>
      </c>
      <c r="S233" s="273">
        <f t="shared" si="22"/>
        <v>59.484999999999999</v>
      </c>
      <c r="T233" s="274">
        <f t="shared" si="23"/>
        <v>-0.39499999999999602</v>
      </c>
      <c r="U233" s="275">
        <f t="shared" si="18"/>
        <v>59.48</v>
      </c>
      <c r="V233" s="275">
        <f t="shared" si="18"/>
        <v>59.49</v>
      </c>
      <c r="W233" s="276">
        <v>40.520000000000003</v>
      </c>
      <c r="X233" s="276">
        <v>40.51</v>
      </c>
    </row>
    <row r="234" spans="1:24">
      <c r="A234" s="255">
        <f t="shared" si="20"/>
        <v>226</v>
      </c>
      <c r="B234" s="266">
        <v>1502521</v>
      </c>
      <c r="C234" s="267">
        <v>42043</v>
      </c>
      <c r="D234" s="267">
        <v>42045</v>
      </c>
      <c r="E234" s="268" t="s">
        <v>400</v>
      </c>
      <c r="F234" s="268">
        <v>30</v>
      </c>
      <c r="G234" s="269">
        <v>6.72</v>
      </c>
      <c r="H234" s="270">
        <v>58.98</v>
      </c>
      <c r="I234" s="268">
        <v>0.02</v>
      </c>
      <c r="J234" s="268">
        <v>14</v>
      </c>
      <c r="K234" s="268" t="s">
        <v>401</v>
      </c>
      <c r="L234" s="268">
        <v>1</v>
      </c>
      <c r="M234" s="268">
        <v>0.1</v>
      </c>
      <c r="N234" s="268">
        <v>0.02</v>
      </c>
      <c r="O234" s="271">
        <f t="shared" si="19"/>
        <v>1804</v>
      </c>
      <c r="P234" s="277">
        <f>(O234*2)</f>
        <v>3608</v>
      </c>
      <c r="Q234" s="278"/>
      <c r="R234" s="273">
        <f t="shared" si="21"/>
        <v>58.98</v>
      </c>
      <c r="S234" s="273">
        <f t="shared" si="22"/>
        <v>59.025000000000006</v>
      </c>
      <c r="T234" s="274">
        <f t="shared" si="23"/>
        <v>-4.5000000000008811E-2</v>
      </c>
      <c r="U234" s="275">
        <f t="shared" si="18"/>
        <v>59.02</v>
      </c>
      <c r="V234" s="275">
        <f t="shared" si="18"/>
        <v>59.03</v>
      </c>
      <c r="W234" s="276">
        <v>40.98</v>
      </c>
      <c r="X234" s="276">
        <v>40.97</v>
      </c>
    </row>
    <row r="235" spans="1:24">
      <c r="A235" s="255">
        <f t="shared" si="20"/>
        <v>227</v>
      </c>
      <c r="B235" s="266">
        <v>1502522</v>
      </c>
      <c r="C235" s="267">
        <v>42047</v>
      </c>
      <c r="D235" s="267">
        <v>42051</v>
      </c>
      <c r="E235" s="268" t="s">
        <v>400</v>
      </c>
      <c r="F235" s="268">
        <v>25</v>
      </c>
      <c r="G235" s="269">
        <v>6.9</v>
      </c>
      <c r="H235" s="270">
        <v>59.27</v>
      </c>
      <c r="I235" s="268">
        <v>0.02</v>
      </c>
      <c r="J235" s="268">
        <v>24</v>
      </c>
      <c r="K235" s="268" t="s">
        <v>401</v>
      </c>
      <c r="L235" s="268">
        <v>1</v>
      </c>
      <c r="M235" s="268">
        <v>0.1</v>
      </c>
      <c r="N235" s="268">
        <v>0.03</v>
      </c>
      <c r="O235" s="271">
        <f>ROUNDDOWN((3060*H235/100),0)</f>
        <v>1813</v>
      </c>
      <c r="P235" s="277">
        <f>(O235*2)</f>
        <v>3626</v>
      </c>
      <c r="Q235" s="278"/>
      <c r="R235" s="273">
        <f>(H235)</f>
        <v>59.27</v>
      </c>
      <c r="S235" s="273">
        <f>AVERAGE(U235:V235)</f>
        <v>58.767499999999998</v>
      </c>
      <c r="T235" s="274">
        <f>(R235-S235)</f>
        <v>0.50250000000000483</v>
      </c>
      <c r="U235" s="275">
        <f>(100-W235)</f>
        <v>58.737000000000002</v>
      </c>
      <c r="V235" s="275">
        <f>(100-X235)</f>
        <v>58.798000000000002</v>
      </c>
      <c r="W235" s="276">
        <v>41.262999999999998</v>
      </c>
      <c r="X235" s="276">
        <v>41.201999999999998</v>
      </c>
    </row>
    <row r="236" spans="1:24">
      <c r="A236" s="255">
        <f t="shared" si="20"/>
        <v>228</v>
      </c>
      <c r="B236" s="266">
        <v>1502523</v>
      </c>
      <c r="C236" s="267">
        <v>42052</v>
      </c>
      <c r="D236" s="267">
        <v>42053</v>
      </c>
      <c r="E236" s="268" t="s">
        <v>400</v>
      </c>
      <c r="F236" s="268">
        <v>25</v>
      </c>
      <c r="G236" s="269">
        <v>7.02</v>
      </c>
      <c r="H236" s="270">
        <v>58.72</v>
      </c>
      <c r="I236" s="268">
        <v>0.02</v>
      </c>
      <c r="J236" s="268">
        <v>20</v>
      </c>
      <c r="K236" s="268" t="s">
        <v>401</v>
      </c>
      <c r="L236" s="268">
        <v>1</v>
      </c>
      <c r="M236" s="268">
        <v>0.1</v>
      </c>
      <c r="N236" s="268">
        <v>0.02</v>
      </c>
      <c r="O236" s="271">
        <f t="shared" si="19"/>
        <v>1796</v>
      </c>
      <c r="R236" s="273">
        <f t="shared" si="21"/>
        <v>58.72</v>
      </c>
      <c r="S236" s="273">
        <f t="shared" si="22"/>
        <v>58.474999999999994</v>
      </c>
      <c r="T236" s="274">
        <f t="shared" si="23"/>
        <v>0.24500000000000455</v>
      </c>
      <c r="U236" s="275">
        <f t="shared" si="18"/>
        <v>58.47</v>
      </c>
      <c r="V236" s="275">
        <f t="shared" si="18"/>
        <v>58.48</v>
      </c>
      <c r="W236" s="276">
        <v>41.53</v>
      </c>
      <c r="X236" s="276">
        <v>41.52</v>
      </c>
    </row>
    <row r="237" spans="1:24">
      <c r="A237" s="255">
        <f t="shared" si="20"/>
        <v>229</v>
      </c>
      <c r="B237" s="266">
        <v>1502524</v>
      </c>
      <c r="C237" s="267">
        <v>42054</v>
      </c>
      <c r="D237" s="267">
        <v>42058</v>
      </c>
      <c r="E237" s="268" t="s">
        <v>400</v>
      </c>
      <c r="F237" s="268">
        <v>30</v>
      </c>
      <c r="G237" s="269">
        <v>7.02</v>
      </c>
      <c r="H237" s="270">
        <v>58.96</v>
      </c>
      <c r="I237" s="268">
        <v>0.02</v>
      </c>
      <c r="J237" s="268">
        <v>24</v>
      </c>
      <c r="K237" s="268" t="s">
        <v>401</v>
      </c>
      <c r="L237" s="268">
        <v>1</v>
      </c>
      <c r="M237" s="268">
        <v>0.1</v>
      </c>
      <c r="N237" s="268">
        <v>0.03</v>
      </c>
      <c r="O237" s="271">
        <f t="shared" si="19"/>
        <v>1804</v>
      </c>
      <c r="P237" s="277">
        <f t="shared" ref="P237:P255" si="24">(O237*2)</f>
        <v>3608</v>
      </c>
      <c r="Q237" s="278"/>
      <c r="R237" s="273">
        <f t="shared" si="21"/>
        <v>58.96</v>
      </c>
      <c r="S237" s="273">
        <f t="shared" si="22"/>
        <v>58.905000000000001</v>
      </c>
      <c r="T237" s="274">
        <f t="shared" si="23"/>
        <v>5.4999999999999716E-2</v>
      </c>
      <c r="U237" s="275">
        <f t="shared" si="18"/>
        <v>58.87</v>
      </c>
      <c r="V237" s="275">
        <f t="shared" si="18"/>
        <v>58.94</v>
      </c>
      <c r="W237" s="276">
        <v>41.13</v>
      </c>
      <c r="X237" s="276">
        <v>41.06</v>
      </c>
    </row>
    <row r="238" spans="1:24">
      <c r="A238" s="255">
        <f t="shared" si="20"/>
        <v>230</v>
      </c>
      <c r="B238" s="266">
        <v>1502525</v>
      </c>
      <c r="C238" s="267">
        <v>42059</v>
      </c>
      <c r="D238" s="267">
        <v>42062</v>
      </c>
      <c r="E238" s="268" t="s">
        <v>400</v>
      </c>
      <c r="F238" s="268">
        <v>35</v>
      </c>
      <c r="G238" s="269">
        <v>7.44</v>
      </c>
      <c r="H238" s="270">
        <v>59.06</v>
      </c>
      <c r="I238" s="268">
        <v>0.01</v>
      </c>
      <c r="J238" s="268">
        <v>16</v>
      </c>
      <c r="K238" s="268" t="s">
        <v>401</v>
      </c>
      <c r="L238" s="268">
        <v>1</v>
      </c>
      <c r="M238" s="268">
        <v>0.1</v>
      </c>
      <c r="N238" s="268">
        <v>0.02</v>
      </c>
      <c r="O238" s="271">
        <f t="shared" si="19"/>
        <v>1807</v>
      </c>
      <c r="P238" s="277">
        <f t="shared" si="24"/>
        <v>3614</v>
      </c>
      <c r="Q238" s="278"/>
      <c r="R238" s="273">
        <f t="shared" si="21"/>
        <v>59.06</v>
      </c>
      <c r="S238" s="273">
        <f t="shared" si="22"/>
        <v>58.46</v>
      </c>
      <c r="T238" s="274">
        <f t="shared" si="23"/>
        <v>0.60000000000000142</v>
      </c>
      <c r="U238" s="275">
        <f t="shared" si="18"/>
        <v>58.542999999999999</v>
      </c>
      <c r="V238" s="275">
        <f t="shared" si="18"/>
        <v>58.377000000000002</v>
      </c>
      <c r="W238" s="276">
        <v>41.457000000000001</v>
      </c>
      <c r="X238" s="276">
        <v>41.622999999999998</v>
      </c>
    </row>
    <row r="239" spans="1:24">
      <c r="A239" s="255">
        <f t="shared" si="20"/>
        <v>231</v>
      </c>
      <c r="B239" s="266">
        <v>1504526</v>
      </c>
      <c r="C239" s="267">
        <v>42098</v>
      </c>
      <c r="D239" s="267">
        <v>42102</v>
      </c>
      <c r="E239" s="268" t="s">
        <v>400</v>
      </c>
      <c r="F239" s="268">
        <v>30</v>
      </c>
      <c r="G239" s="269">
        <v>6.71</v>
      </c>
      <c r="H239" s="270">
        <v>58.5</v>
      </c>
      <c r="I239" s="268">
        <v>0.02</v>
      </c>
      <c r="J239" s="268">
        <v>4</v>
      </c>
      <c r="K239" s="268" t="s">
        <v>401</v>
      </c>
      <c r="L239" s="268">
        <v>1</v>
      </c>
      <c r="M239" s="268">
        <v>0.1</v>
      </c>
      <c r="N239" s="268">
        <v>0.03</v>
      </c>
      <c r="O239" s="271">
        <f>ROUNDDOWN((3060*H239/100),0)</f>
        <v>1790</v>
      </c>
      <c r="P239" s="277">
        <f t="shared" si="24"/>
        <v>3580</v>
      </c>
      <c r="Q239" s="278"/>
      <c r="R239" s="273">
        <f>(H239)</f>
        <v>58.5</v>
      </c>
      <c r="S239" s="273">
        <f>AVERAGE(U239:V239)</f>
        <v>58.355000000000004</v>
      </c>
      <c r="T239" s="274">
        <f>(R239-S239)</f>
        <v>0.14499999999999602</v>
      </c>
      <c r="U239" s="275">
        <f>(100-W239)</f>
        <v>58.43</v>
      </c>
      <c r="V239" s="275">
        <f>(100-X239)</f>
        <v>58.28</v>
      </c>
      <c r="W239" s="276">
        <v>41.57</v>
      </c>
      <c r="X239" s="276">
        <v>41.72</v>
      </c>
    </row>
    <row r="240" spans="1:24">
      <c r="A240" s="255">
        <f t="shared" si="20"/>
        <v>232</v>
      </c>
      <c r="B240" s="266">
        <v>1504527</v>
      </c>
      <c r="C240" s="267">
        <v>42122</v>
      </c>
      <c r="D240" s="267">
        <v>42125</v>
      </c>
      <c r="E240" s="268" t="s">
        <v>400</v>
      </c>
      <c r="F240" s="268">
        <v>25</v>
      </c>
      <c r="G240" s="269">
        <v>6.96</v>
      </c>
      <c r="H240" s="270">
        <v>59.32</v>
      </c>
      <c r="I240" s="268">
        <v>0.01</v>
      </c>
      <c r="J240" s="268">
        <v>2</v>
      </c>
      <c r="K240" s="268" t="s">
        <v>401</v>
      </c>
      <c r="L240" s="268">
        <v>1</v>
      </c>
      <c r="M240" s="268">
        <v>0.1</v>
      </c>
      <c r="N240" s="268">
        <v>0.02</v>
      </c>
      <c r="O240" s="271">
        <f t="shared" si="19"/>
        <v>1815</v>
      </c>
      <c r="P240" s="277">
        <f t="shared" si="24"/>
        <v>3630</v>
      </c>
      <c r="Q240" s="278"/>
      <c r="R240" s="273">
        <f t="shared" si="21"/>
        <v>59.32</v>
      </c>
      <c r="S240" s="273">
        <f t="shared" si="22"/>
        <v>59.337999999999994</v>
      </c>
      <c r="T240" s="274">
        <f t="shared" si="23"/>
        <v>-1.7999999999993577E-2</v>
      </c>
      <c r="U240" s="275">
        <f t="shared" si="18"/>
        <v>59.366999999999997</v>
      </c>
      <c r="V240" s="275">
        <f t="shared" si="18"/>
        <v>59.308999999999997</v>
      </c>
      <c r="W240" s="276">
        <v>40.633000000000003</v>
      </c>
      <c r="X240" s="276">
        <v>40.691000000000003</v>
      </c>
    </row>
    <row r="241" spans="1:24">
      <c r="A241" s="255">
        <f t="shared" si="20"/>
        <v>233</v>
      </c>
      <c r="B241" s="266">
        <v>1505528</v>
      </c>
      <c r="C241" s="267">
        <v>42128</v>
      </c>
      <c r="D241" s="267">
        <v>42131</v>
      </c>
      <c r="E241" s="268" t="s">
        <v>400</v>
      </c>
      <c r="F241" s="268">
        <v>30</v>
      </c>
      <c r="G241" s="269">
        <v>7.58</v>
      </c>
      <c r="H241" s="270">
        <v>59.42</v>
      </c>
      <c r="I241" s="268">
        <v>0.02</v>
      </c>
      <c r="J241" s="268">
        <v>14</v>
      </c>
      <c r="K241" s="268" t="s">
        <v>401</v>
      </c>
      <c r="L241" s="268">
        <v>1</v>
      </c>
      <c r="M241" s="268">
        <v>0.1</v>
      </c>
      <c r="N241" s="268">
        <v>0.02</v>
      </c>
      <c r="O241" s="271">
        <f t="shared" si="19"/>
        <v>1818</v>
      </c>
      <c r="P241" s="277">
        <f t="shared" si="24"/>
        <v>3636</v>
      </c>
      <c r="Q241" s="278"/>
      <c r="R241" s="273">
        <f t="shared" si="21"/>
        <v>59.42</v>
      </c>
      <c r="S241" s="273">
        <f t="shared" si="22"/>
        <v>58.19</v>
      </c>
      <c r="T241" s="274">
        <f t="shared" si="23"/>
        <v>1.230000000000004</v>
      </c>
      <c r="U241" s="275">
        <f t="shared" si="18"/>
        <v>58.21</v>
      </c>
      <c r="V241" s="275">
        <f t="shared" si="18"/>
        <v>58.17</v>
      </c>
      <c r="W241" s="276">
        <v>41.79</v>
      </c>
      <c r="X241" s="276">
        <v>41.83</v>
      </c>
    </row>
    <row r="242" spans="1:24">
      <c r="A242" s="255">
        <f t="shared" si="20"/>
        <v>234</v>
      </c>
      <c r="B242" s="266">
        <v>1505529</v>
      </c>
      <c r="C242" s="267">
        <v>42131</v>
      </c>
      <c r="D242" s="267">
        <v>42132</v>
      </c>
      <c r="E242" s="268" t="s">
        <v>400</v>
      </c>
      <c r="F242" s="268">
        <v>25</v>
      </c>
      <c r="G242" s="269">
        <v>7.04</v>
      </c>
      <c r="H242" s="270">
        <v>59.27</v>
      </c>
      <c r="I242" s="268">
        <v>0.02</v>
      </c>
      <c r="J242" s="268">
        <v>12</v>
      </c>
      <c r="K242" s="268" t="s">
        <v>401</v>
      </c>
      <c r="L242" s="268">
        <v>1</v>
      </c>
      <c r="M242" s="268">
        <v>0.1</v>
      </c>
      <c r="N242" s="268">
        <v>0.02</v>
      </c>
      <c r="O242" s="271">
        <f t="shared" si="19"/>
        <v>1813</v>
      </c>
      <c r="P242" s="277">
        <f t="shared" si="24"/>
        <v>3626</v>
      </c>
      <c r="Q242" s="278"/>
      <c r="R242" s="273">
        <f t="shared" si="21"/>
        <v>59.27</v>
      </c>
      <c r="S242" s="273">
        <f t="shared" si="22"/>
        <v>58.668499999999995</v>
      </c>
      <c r="T242" s="274">
        <f t="shared" si="23"/>
        <v>0.60150000000000858</v>
      </c>
      <c r="U242" s="275">
        <f t="shared" si="18"/>
        <v>58.637999999999998</v>
      </c>
      <c r="V242" s="275">
        <f t="shared" si="18"/>
        <v>58.698999999999998</v>
      </c>
      <c r="W242" s="276">
        <v>41.362000000000002</v>
      </c>
      <c r="X242" s="276">
        <v>41.301000000000002</v>
      </c>
    </row>
    <row r="243" spans="1:24">
      <c r="A243" s="255">
        <f t="shared" si="20"/>
        <v>235</v>
      </c>
      <c r="B243" s="266" t="s">
        <v>404</v>
      </c>
      <c r="C243" s="267">
        <v>42138</v>
      </c>
      <c r="D243" s="267">
        <v>42142</v>
      </c>
      <c r="E243" s="268" t="s">
        <v>400</v>
      </c>
      <c r="F243" s="268">
        <v>25</v>
      </c>
      <c r="G243" s="269">
        <v>6.8</v>
      </c>
      <c r="H243" s="270">
        <v>59.36</v>
      </c>
      <c r="I243" s="268">
        <v>0.03</v>
      </c>
      <c r="J243" s="268">
        <v>2</v>
      </c>
      <c r="K243" s="268" t="s">
        <v>401</v>
      </c>
      <c r="L243" s="268">
        <v>1</v>
      </c>
      <c r="M243" s="268">
        <v>0.1</v>
      </c>
      <c r="N243" s="268">
        <v>0.04</v>
      </c>
      <c r="O243" s="271">
        <f>ROUNDDOWN((3060*H243/100),0)</f>
        <v>1816</v>
      </c>
      <c r="P243" s="277">
        <f t="shared" si="24"/>
        <v>3632</v>
      </c>
      <c r="Q243" s="278"/>
      <c r="R243" s="273">
        <f>(H243)</f>
        <v>59.36</v>
      </c>
      <c r="S243" s="273">
        <f>AVERAGE(U243:V243)</f>
        <v>59.263999999999996</v>
      </c>
      <c r="T243" s="274">
        <f>(R243-S243)</f>
        <v>9.6000000000003638E-2</v>
      </c>
      <c r="U243" s="275">
        <f>(100-W243)</f>
        <v>59.234999999999999</v>
      </c>
      <c r="V243" s="275">
        <f>(100-X243)</f>
        <v>59.292999999999999</v>
      </c>
      <c r="W243" s="276">
        <v>40.765000000000001</v>
      </c>
      <c r="X243" s="276">
        <v>40.707000000000001</v>
      </c>
    </row>
    <row r="244" spans="1:24">
      <c r="A244" s="255">
        <f t="shared" si="20"/>
        <v>236</v>
      </c>
      <c r="B244" s="266">
        <v>1505531</v>
      </c>
      <c r="C244" s="267">
        <v>42144</v>
      </c>
      <c r="D244" s="267">
        <v>42146</v>
      </c>
      <c r="E244" s="268" t="s">
        <v>400</v>
      </c>
      <c r="F244" s="268">
        <v>25</v>
      </c>
      <c r="G244" s="269">
        <v>7.08</v>
      </c>
      <c r="H244" s="270">
        <v>58.4</v>
      </c>
      <c r="I244" s="268">
        <v>0.03</v>
      </c>
      <c r="J244" s="268">
        <v>8</v>
      </c>
      <c r="K244" s="268" t="s">
        <v>401</v>
      </c>
      <c r="L244" s="268">
        <v>1</v>
      </c>
      <c r="M244" s="268">
        <v>0.1</v>
      </c>
      <c r="N244" s="268">
        <v>0.03</v>
      </c>
      <c r="O244" s="271">
        <f t="shared" si="19"/>
        <v>1787</v>
      </c>
      <c r="R244" s="273">
        <f t="shared" si="21"/>
        <v>58.4</v>
      </c>
      <c r="S244" s="273">
        <f t="shared" si="22"/>
        <v>58.155000000000001</v>
      </c>
      <c r="T244" s="274">
        <f t="shared" si="23"/>
        <v>0.24499999999999744</v>
      </c>
      <c r="U244" s="275">
        <f t="shared" si="18"/>
        <v>58.2</v>
      </c>
      <c r="V244" s="275">
        <f t="shared" si="18"/>
        <v>58.11</v>
      </c>
      <c r="W244" s="276">
        <v>41.8</v>
      </c>
      <c r="X244" s="276">
        <v>41.89</v>
      </c>
    </row>
    <row r="245" spans="1:24">
      <c r="A245" s="255">
        <f t="shared" si="20"/>
        <v>237</v>
      </c>
      <c r="B245" s="266">
        <v>1508532</v>
      </c>
      <c r="C245" s="267">
        <v>42223</v>
      </c>
      <c r="D245" s="267">
        <v>42227</v>
      </c>
      <c r="E245" s="268" t="s">
        <v>400</v>
      </c>
      <c r="F245" s="268">
        <v>25</v>
      </c>
      <c r="G245" s="269">
        <v>5.79</v>
      </c>
      <c r="H245" s="270">
        <v>58.42</v>
      </c>
      <c r="I245" s="268">
        <v>0.03</v>
      </c>
      <c r="J245" s="268">
        <v>2</v>
      </c>
      <c r="K245" s="268" t="s">
        <v>401</v>
      </c>
      <c r="L245" s="268">
        <v>1</v>
      </c>
      <c r="M245" s="268">
        <v>0.1</v>
      </c>
      <c r="N245" s="268">
        <v>0.02</v>
      </c>
      <c r="O245" s="271">
        <f>ROUNDDOWN((3060*H245/100),0)</f>
        <v>1787</v>
      </c>
      <c r="P245" s="277">
        <f t="shared" si="24"/>
        <v>3574</v>
      </c>
      <c r="Q245" s="278"/>
      <c r="R245" s="273">
        <f>(H245)</f>
        <v>58.42</v>
      </c>
      <c r="S245" s="273">
        <f>AVERAGE(U245:V245)</f>
        <v>58.646999999999998</v>
      </c>
      <c r="T245" s="274">
        <f>(R245-S245)</f>
        <v>-0.22699999999999676</v>
      </c>
      <c r="U245" s="275">
        <f>(100-W245)</f>
        <v>58.65</v>
      </c>
      <c r="V245" s="275">
        <f>(100-X245)</f>
        <v>58.643999999999998</v>
      </c>
      <c r="W245" s="276">
        <v>41.35</v>
      </c>
      <c r="X245" s="276">
        <v>41.356000000000002</v>
      </c>
    </row>
    <row r="246" spans="1:24">
      <c r="A246" s="255">
        <f t="shared" si="20"/>
        <v>238</v>
      </c>
      <c r="B246" s="266">
        <v>1505530</v>
      </c>
      <c r="C246" s="267">
        <v>42228</v>
      </c>
      <c r="D246" s="267">
        <v>42229</v>
      </c>
      <c r="E246" s="268" t="s">
        <v>400</v>
      </c>
      <c r="F246" s="268">
        <v>20</v>
      </c>
      <c r="G246" s="269">
        <v>6.34</v>
      </c>
      <c r="H246" s="270">
        <v>59.35</v>
      </c>
      <c r="I246" s="268">
        <v>0.03</v>
      </c>
      <c r="J246" s="268">
        <v>4</v>
      </c>
      <c r="K246" s="268" t="s">
        <v>401</v>
      </c>
      <c r="L246" s="268">
        <v>1</v>
      </c>
      <c r="M246" s="268">
        <v>0.1</v>
      </c>
      <c r="N246" s="268">
        <v>0.03</v>
      </c>
      <c r="O246" s="271">
        <f>ROUNDDOWN((3060*H246/100),0)</f>
        <v>1816</v>
      </c>
      <c r="P246" s="277">
        <f t="shared" si="24"/>
        <v>3632</v>
      </c>
      <c r="Q246" s="278"/>
      <c r="R246" s="273">
        <f>(H246)</f>
        <v>59.35</v>
      </c>
      <c r="S246" s="273" t="e">
        <f>AVERAGE(U246:V246)</f>
        <v>#VALUE!</v>
      </c>
      <c r="T246" s="274" t="e">
        <f>(R246-S246)</f>
        <v>#VALUE!</v>
      </c>
      <c r="U246" s="275" t="e">
        <f>(100-W246)</f>
        <v>#VALUE!</v>
      </c>
      <c r="V246" s="275" t="e">
        <f>(100-X246)</f>
        <v>#VALUE!</v>
      </c>
      <c r="W246" s="270" t="s">
        <v>405</v>
      </c>
      <c r="X246" s="270" t="s">
        <v>405</v>
      </c>
    </row>
    <row r="247" spans="1:24">
      <c r="A247" s="255">
        <f t="shared" si="20"/>
        <v>239</v>
      </c>
      <c r="B247" s="266">
        <v>1508533</v>
      </c>
      <c r="C247" s="267">
        <v>42240</v>
      </c>
      <c r="D247" s="267">
        <v>42242</v>
      </c>
      <c r="E247" s="268" t="s">
        <v>400</v>
      </c>
      <c r="F247" s="268">
        <v>30</v>
      </c>
      <c r="G247" s="269">
        <v>7.47</v>
      </c>
      <c r="H247" s="270">
        <v>59.87</v>
      </c>
      <c r="I247" s="268">
        <v>0.03</v>
      </c>
      <c r="J247" s="268">
        <v>2</v>
      </c>
      <c r="K247" s="268" t="s">
        <v>401</v>
      </c>
      <c r="L247" s="268">
        <v>1</v>
      </c>
      <c r="M247" s="268">
        <v>0.1</v>
      </c>
      <c r="N247" s="268">
        <v>0.03</v>
      </c>
      <c r="O247" s="271">
        <f t="shared" si="19"/>
        <v>1832</v>
      </c>
      <c r="P247" s="277">
        <f t="shared" si="24"/>
        <v>3664</v>
      </c>
      <c r="Q247" s="278"/>
      <c r="R247" s="273">
        <f t="shared" si="21"/>
        <v>59.87</v>
      </c>
      <c r="S247" s="273">
        <f t="shared" si="22"/>
        <v>59.871499999999997</v>
      </c>
      <c r="T247" s="274">
        <f t="shared" si="23"/>
        <v>-1.5000000000000568E-3</v>
      </c>
      <c r="U247" s="275">
        <f t="shared" si="18"/>
        <v>59.956000000000003</v>
      </c>
      <c r="V247" s="275">
        <f t="shared" si="18"/>
        <v>59.786999999999999</v>
      </c>
      <c r="W247" s="276">
        <v>40.043999999999997</v>
      </c>
      <c r="X247" s="276">
        <v>40.213000000000001</v>
      </c>
    </row>
    <row r="248" spans="1:24">
      <c r="A248" s="255">
        <f t="shared" si="20"/>
        <v>240</v>
      </c>
      <c r="B248" s="266">
        <v>1509534</v>
      </c>
      <c r="C248" s="267">
        <v>42248</v>
      </c>
      <c r="D248" s="267">
        <v>42250</v>
      </c>
      <c r="E248" s="268" t="s">
        <v>400</v>
      </c>
      <c r="F248" s="268">
        <v>25</v>
      </c>
      <c r="G248" s="269">
        <v>7.47</v>
      </c>
      <c r="H248" s="270">
        <v>58.78</v>
      </c>
      <c r="I248" s="268">
        <v>0.03</v>
      </c>
      <c r="J248" s="268">
        <v>2</v>
      </c>
      <c r="K248" s="268" t="s">
        <v>401</v>
      </c>
      <c r="L248" s="268">
        <v>1</v>
      </c>
      <c r="M248" s="268">
        <v>0.1</v>
      </c>
      <c r="N248" s="268">
        <v>0.03</v>
      </c>
      <c r="O248" s="271">
        <f t="shared" si="19"/>
        <v>1798</v>
      </c>
      <c r="P248" s="277">
        <f t="shared" si="24"/>
        <v>3596</v>
      </c>
      <c r="Q248" s="278"/>
      <c r="R248" s="273">
        <f t="shared" si="21"/>
        <v>58.78</v>
      </c>
      <c r="S248" s="273">
        <f t="shared" si="22"/>
        <v>58.436999999999998</v>
      </c>
      <c r="T248" s="274">
        <f t="shared" si="23"/>
        <v>0.34300000000000352</v>
      </c>
      <c r="U248" s="275">
        <f t="shared" si="18"/>
        <v>58.439</v>
      </c>
      <c r="V248" s="275">
        <f t="shared" si="18"/>
        <v>58.435000000000002</v>
      </c>
      <c r="W248" s="276">
        <v>41.561</v>
      </c>
      <c r="X248" s="276">
        <v>41.564999999999998</v>
      </c>
    </row>
    <row r="249" spans="1:24">
      <c r="A249" s="255">
        <f t="shared" si="20"/>
        <v>241</v>
      </c>
      <c r="B249" s="266">
        <v>1509535</v>
      </c>
      <c r="C249" s="267">
        <v>42250</v>
      </c>
      <c r="D249" s="267">
        <v>42251</v>
      </c>
      <c r="E249" s="268" t="s">
        <v>400</v>
      </c>
      <c r="F249" s="268">
        <v>25</v>
      </c>
      <c r="G249" s="269">
        <v>7.24</v>
      </c>
      <c r="H249" s="270">
        <v>59.27</v>
      </c>
      <c r="I249" s="268">
        <v>0.02</v>
      </c>
      <c r="J249" s="268">
        <v>2</v>
      </c>
      <c r="K249" s="268" t="s">
        <v>401</v>
      </c>
      <c r="L249" s="268">
        <v>1</v>
      </c>
      <c r="M249" s="268">
        <v>0.1</v>
      </c>
      <c r="N249" s="268">
        <v>0.01</v>
      </c>
      <c r="O249" s="271">
        <f t="shared" si="19"/>
        <v>1813</v>
      </c>
      <c r="P249" s="277">
        <f t="shared" si="24"/>
        <v>3626</v>
      </c>
      <c r="Q249" s="278"/>
      <c r="R249" s="273">
        <f t="shared" si="21"/>
        <v>59.27</v>
      </c>
      <c r="S249" s="273">
        <f t="shared" si="22"/>
        <v>59.134999999999998</v>
      </c>
      <c r="T249" s="274">
        <f t="shared" si="23"/>
        <v>0.13500000000000512</v>
      </c>
      <c r="U249" s="275">
        <f t="shared" si="18"/>
        <v>59.12</v>
      </c>
      <c r="V249" s="275">
        <f t="shared" si="18"/>
        <v>59.15</v>
      </c>
      <c r="W249" s="276">
        <v>40.880000000000003</v>
      </c>
      <c r="X249" s="276">
        <v>40.85</v>
      </c>
    </row>
    <row r="250" spans="1:24">
      <c r="A250" s="255">
        <f t="shared" si="20"/>
        <v>242</v>
      </c>
      <c r="B250" s="266">
        <v>1509536</v>
      </c>
      <c r="C250" s="267">
        <v>42263</v>
      </c>
      <c r="D250" s="267">
        <v>42265</v>
      </c>
      <c r="E250" s="268" t="s">
        <v>400</v>
      </c>
      <c r="F250" s="268">
        <v>20</v>
      </c>
      <c r="G250" s="269">
        <v>6.61</v>
      </c>
      <c r="H250" s="270">
        <v>58.04</v>
      </c>
      <c r="I250" s="268">
        <v>0.02</v>
      </c>
      <c r="J250" s="268">
        <v>2</v>
      </c>
      <c r="K250" s="268" t="s">
        <v>401</v>
      </c>
      <c r="L250" s="268">
        <v>1</v>
      </c>
      <c r="M250" s="268">
        <v>0.1</v>
      </c>
      <c r="N250" s="268">
        <v>0.01</v>
      </c>
      <c r="O250" s="271">
        <f t="shared" si="19"/>
        <v>1776</v>
      </c>
      <c r="P250" s="277">
        <f t="shared" si="24"/>
        <v>3552</v>
      </c>
      <c r="Q250" s="278"/>
      <c r="R250" s="273">
        <f t="shared" si="21"/>
        <v>58.04</v>
      </c>
      <c r="S250" s="273">
        <f t="shared" si="22"/>
        <v>58.05</v>
      </c>
      <c r="T250" s="274">
        <f t="shared" si="23"/>
        <v>-9.9999999999980105E-3</v>
      </c>
      <c r="U250" s="275">
        <f t="shared" si="18"/>
        <v>58.1</v>
      </c>
      <c r="V250" s="275">
        <f t="shared" si="18"/>
        <v>58</v>
      </c>
      <c r="W250" s="276">
        <v>41.9</v>
      </c>
      <c r="X250" s="276">
        <v>42</v>
      </c>
    </row>
    <row r="251" spans="1:24">
      <c r="A251" s="255">
        <f t="shared" si="20"/>
        <v>243</v>
      </c>
      <c r="B251" s="266">
        <v>1509537</v>
      </c>
      <c r="C251" s="267">
        <v>42270</v>
      </c>
      <c r="D251" s="267">
        <v>42272</v>
      </c>
      <c r="E251" s="268" t="s">
        <v>400</v>
      </c>
      <c r="F251" s="268">
        <v>20</v>
      </c>
      <c r="G251" s="269">
        <v>7.23</v>
      </c>
      <c r="H251" s="270">
        <v>59.49</v>
      </c>
      <c r="I251" s="268">
        <v>0.01</v>
      </c>
      <c r="J251" s="268">
        <v>2</v>
      </c>
      <c r="K251" s="268" t="s">
        <v>401</v>
      </c>
      <c r="L251" s="268">
        <v>1</v>
      </c>
      <c r="M251" s="268">
        <v>0.1</v>
      </c>
      <c r="N251" s="268">
        <v>0.01</v>
      </c>
      <c r="O251" s="271">
        <f>ROUNDDOWN((3060*H251/100),0)</f>
        <v>1820</v>
      </c>
      <c r="P251" s="277">
        <f t="shared" si="24"/>
        <v>3640</v>
      </c>
      <c r="Q251" s="278"/>
      <c r="R251" s="273">
        <f>(H251)</f>
        <v>59.49</v>
      </c>
      <c r="S251" s="273">
        <f>AVERAGE(U251:V251)</f>
        <v>58.664000000000001</v>
      </c>
      <c r="T251" s="274">
        <f>(R251-S251)</f>
        <v>0.82600000000000051</v>
      </c>
      <c r="U251" s="275">
        <f>(100-W251)</f>
        <v>58.722999999999999</v>
      </c>
      <c r="V251" s="275">
        <f>(100-X251)</f>
        <v>58.604999999999997</v>
      </c>
      <c r="W251" s="276">
        <v>41.277000000000001</v>
      </c>
      <c r="X251" s="276">
        <v>41.395000000000003</v>
      </c>
    </row>
    <row r="252" spans="1:24">
      <c r="A252" s="255">
        <f t="shared" si="20"/>
        <v>244</v>
      </c>
      <c r="B252" s="266">
        <v>1509538</v>
      </c>
      <c r="C252" s="267">
        <v>42276</v>
      </c>
      <c r="D252" s="267">
        <v>42278</v>
      </c>
      <c r="E252" s="268" t="s">
        <v>400</v>
      </c>
      <c r="F252" s="268">
        <v>20</v>
      </c>
      <c r="G252" s="269">
        <v>7.06</v>
      </c>
      <c r="H252" s="270">
        <v>59.51</v>
      </c>
      <c r="I252" s="268">
        <v>0.02</v>
      </c>
      <c r="J252" s="268">
        <v>8</v>
      </c>
      <c r="K252" s="268" t="s">
        <v>401</v>
      </c>
      <c r="L252" s="268">
        <v>1</v>
      </c>
      <c r="M252" s="268">
        <v>0.1</v>
      </c>
      <c r="N252" s="268">
        <v>0.02</v>
      </c>
      <c r="O252" s="271">
        <f t="shared" si="19"/>
        <v>1821</v>
      </c>
      <c r="P252" s="277">
        <f t="shared" si="24"/>
        <v>3642</v>
      </c>
      <c r="Q252" s="278"/>
      <c r="R252" s="273">
        <f t="shared" si="21"/>
        <v>59.51</v>
      </c>
      <c r="S252" s="273" t="e">
        <f t="shared" si="22"/>
        <v>#VALUE!</v>
      </c>
      <c r="T252" s="274" t="e">
        <f t="shared" si="23"/>
        <v>#VALUE!</v>
      </c>
      <c r="U252" s="275" t="e">
        <f t="shared" si="18"/>
        <v>#VALUE!</v>
      </c>
      <c r="V252" s="275" t="e">
        <f t="shared" si="18"/>
        <v>#VALUE!</v>
      </c>
      <c r="W252" s="270" t="s">
        <v>405</v>
      </c>
      <c r="X252" s="270" t="s">
        <v>405</v>
      </c>
    </row>
    <row r="253" spans="1:24">
      <c r="A253" s="255">
        <f t="shared" si="20"/>
        <v>245</v>
      </c>
      <c r="B253" s="266">
        <v>1510539</v>
      </c>
      <c r="C253" s="267">
        <v>42278</v>
      </c>
      <c r="D253" s="267">
        <v>42283</v>
      </c>
      <c r="E253" s="268" t="s">
        <v>400</v>
      </c>
      <c r="F253" s="268">
        <v>20</v>
      </c>
      <c r="G253" s="269">
        <v>7.44</v>
      </c>
      <c r="H253" s="270">
        <v>58.37</v>
      </c>
      <c r="I253" s="268">
        <v>0.02</v>
      </c>
      <c r="J253" s="268">
        <v>2</v>
      </c>
      <c r="K253" s="268" t="s">
        <v>401</v>
      </c>
      <c r="L253" s="268">
        <v>1</v>
      </c>
      <c r="M253" s="268">
        <v>0.1</v>
      </c>
      <c r="N253" s="268">
        <v>0.02</v>
      </c>
      <c r="O253" s="271">
        <f t="shared" si="19"/>
        <v>1786</v>
      </c>
      <c r="R253" s="273">
        <f t="shared" si="21"/>
        <v>58.37</v>
      </c>
      <c r="S253" s="273">
        <f t="shared" si="22"/>
        <v>58.344999999999999</v>
      </c>
      <c r="T253" s="274">
        <f t="shared" si="23"/>
        <v>2.4999999999998579E-2</v>
      </c>
      <c r="U253" s="275">
        <f t="shared" si="18"/>
        <v>58.38</v>
      </c>
      <c r="V253" s="275">
        <f t="shared" si="18"/>
        <v>58.31</v>
      </c>
      <c r="W253" s="276">
        <v>41.62</v>
      </c>
      <c r="X253" s="276">
        <v>41.69</v>
      </c>
    </row>
    <row r="254" spans="1:24">
      <c r="A254" s="255">
        <f t="shared" si="20"/>
        <v>246</v>
      </c>
      <c r="B254" s="266">
        <v>1510540</v>
      </c>
      <c r="C254" s="267">
        <v>42285</v>
      </c>
      <c r="D254" s="267">
        <v>42291</v>
      </c>
      <c r="E254" s="268" t="s">
        <v>400</v>
      </c>
      <c r="F254" s="268">
        <v>20</v>
      </c>
      <c r="G254" s="269">
        <v>7.2</v>
      </c>
      <c r="H254" s="270">
        <v>59.17</v>
      </c>
      <c r="I254" s="268">
        <v>0.02</v>
      </c>
      <c r="J254" s="268">
        <v>4</v>
      </c>
      <c r="K254" s="268" t="s">
        <v>401</v>
      </c>
      <c r="L254" s="268">
        <v>1</v>
      </c>
      <c r="M254" s="268">
        <v>0.1</v>
      </c>
      <c r="N254" s="268">
        <v>0.01</v>
      </c>
      <c r="O254" s="271">
        <f t="shared" si="19"/>
        <v>1810</v>
      </c>
      <c r="P254" s="277">
        <f t="shared" si="24"/>
        <v>3620</v>
      </c>
      <c r="Q254" s="278"/>
      <c r="R254" s="273">
        <f t="shared" si="21"/>
        <v>59.17</v>
      </c>
      <c r="S254" s="273">
        <f t="shared" si="22"/>
        <v>59.509500000000003</v>
      </c>
      <c r="T254" s="274">
        <f t="shared" si="23"/>
        <v>-0.33950000000000102</v>
      </c>
      <c r="U254" s="275">
        <f t="shared" si="18"/>
        <v>59.558999999999997</v>
      </c>
      <c r="V254" s="275">
        <f t="shared" si="18"/>
        <v>59.46</v>
      </c>
      <c r="W254" s="276">
        <v>40.441000000000003</v>
      </c>
      <c r="X254" s="276">
        <v>40.54</v>
      </c>
    </row>
    <row r="255" spans="1:24">
      <c r="A255" s="255">
        <f t="shared" si="20"/>
        <v>247</v>
      </c>
      <c r="B255" s="266">
        <v>1510541</v>
      </c>
      <c r="C255" s="267">
        <v>42291</v>
      </c>
      <c r="D255" s="267">
        <v>42293</v>
      </c>
      <c r="E255" s="268" t="s">
        <v>400</v>
      </c>
      <c r="F255" s="268">
        <v>25</v>
      </c>
      <c r="G255" s="269">
        <v>7.65</v>
      </c>
      <c r="H255" s="270">
        <v>59.63</v>
      </c>
      <c r="I255" s="268">
        <v>0.03</v>
      </c>
      <c r="J255" s="268">
        <v>2</v>
      </c>
      <c r="K255" s="268" t="s">
        <v>401</v>
      </c>
      <c r="L255" s="268">
        <v>1</v>
      </c>
      <c r="M255" s="268">
        <v>0.1</v>
      </c>
      <c r="N255" s="268">
        <v>0.01</v>
      </c>
      <c r="O255" s="271">
        <f t="shared" si="19"/>
        <v>1824</v>
      </c>
      <c r="P255" s="277">
        <f t="shared" si="24"/>
        <v>3648</v>
      </c>
      <c r="Q255" s="278"/>
      <c r="R255" s="273">
        <f t="shared" si="21"/>
        <v>59.63</v>
      </c>
      <c r="S255" s="273">
        <f t="shared" si="22"/>
        <v>59.834499999999998</v>
      </c>
      <c r="T255" s="274">
        <f t="shared" si="23"/>
        <v>-0.20449999999999591</v>
      </c>
      <c r="U255" s="275">
        <f t="shared" si="18"/>
        <v>59.673999999999999</v>
      </c>
      <c r="V255" s="275">
        <f t="shared" si="18"/>
        <v>59.994999999999997</v>
      </c>
      <c r="W255" s="276">
        <v>40.326000000000001</v>
      </c>
      <c r="X255" s="276">
        <v>40.005000000000003</v>
      </c>
    </row>
    <row r="256" spans="1:24">
      <c r="A256" s="255">
        <f t="shared" si="20"/>
        <v>248</v>
      </c>
      <c r="B256" s="266">
        <v>1510542</v>
      </c>
      <c r="C256" s="267">
        <v>42297</v>
      </c>
      <c r="D256" s="267">
        <v>42303</v>
      </c>
      <c r="E256" s="268" t="s">
        <v>400</v>
      </c>
      <c r="F256" s="268">
        <v>25</v>
      </c>
      <c r="G256" s="269">
        <v>7.16</v>
      </c>
      <c r="H256" s="270">
        <v>59.47</v>
      </c>
      <c r="I256" s="268">
        <v>0.03</v>
      </c>
      <c r="J256" s="268">
        <v>2</v>
      </c>
      <c r="K256" s="268" t="s">
        <v>401</v>
      </c>
      <c r="L256" s="268">
        <v>1</v>
      </c>
      <c r="M256" s="268">
        <v>0.1</v>
      </c>
      <c r="N256" s="268">
        <v>0.01</v>
      </c>
      <c r="O256" s="271">
        <f t="shared" si="19"/>
        <v>1819</v>
      </c>
      <c r="R256" s="273">
        <f t="shared" si="21"/>
        <v>59.47</v>
      </c>
      <c r="S256" s="273">
        <f t="shared" si="22"/>
        <v>59.010000000000005</v>
      </c>
      <c r="T256" s="274">
        <f t="shared" si="23"/>
        <v>0.45999999999999375</v>
      </c>
      <c r="U256" s="275">
        <f t="shared" si="18"/>
        <v>58.96</v>
      </c>
      <c r="V256" s="275">
        <f t="shared" si="18"/>
        <v>59.06</v>
      </c>
      <c r="W256" s="276">
        <v>41.04</v>
      </c>
      <c r="X256" s="276">
        <v>40.94</v>
      </c>
    </row>
    <row r="257" spans="1:24">
      <c r="A257" s="255">
        <f t="shared" si="20"/>
        <v>249</v>
      </c>
      <c r="B257" s="266">
        <v>1510543</v>
      </c>
      <c r="C257" s="267">
        <v>42299</v>
      </c>
      <c r="D257" s="267">
        <v>42304</v>
      </c>
      <c r="E257" s="268" t="s">
        <v>400</v>
      </c>
      <c r="F257" s="268">
        <v>30</v>
      </c>
      <c r="G257" s="269">
        <v>7.39</v>
      </c>
      <c r="H257" s="270">
        <v>58.67</v>
      </c>
      <c r="I257" s="268">
        <v>0.02</v>
      </c>
      <c r="J257" s="268">
        <v>2</v>
      </c>
      <c r="K257" s="268" t="s">
        <v>401</v>
      </c>
      <c r="L257" s="268">
        <v>1</v>
      </c>
      <c r="M257" s="268">
        <v>0.1</v>
      </c>
      <c r="N257" s="268">
        <v>0.02</v>
      </c>
      <c r="O257" s="271">
        <f t="shared" si="19"/>
        <v>1795</v>
      </c>
      <c r="R257" s="273">
        <f t="shared" si="21"/>
        <v>58.67</v>
      </c>
      <c r="S257" s="273">
        <f t="shared" si="22"/>
        <v>58.531500000000001</v>
      </c>
      <c r="T257" s="274">
        <f t="shared" si="23"/>
        <v>0.13850000000000051</v>
      </c>
      <c r="U257" s="275">
        <f t="shared" si="18"/>
        <v>58.49</v>
      </c>
      <c r="V257" s="275">
        <f t="shared" si="18"/>
        <v>58.573</v>
      </c>
      <c r="W257" s="276">
        <v>41.51</v>
      </c>
      <c r="X257" s="276">
        <v>41.427</v>
      </c>
    </row>
    <row r="258" spans="1:24">
      <c r="A258" s="255">
        <f t="shared" si="20"/>
        <v>250</v>
      </c>
      <c r="B258" s="266">
        <v>1510544</v>
      </c>
      <c r="C258" s="267">
        <v>42306</v>
      </c>
      <c r="D258" s="267">
        <v>42312</v>
      </c>
      <c r="E258" s="268" t="s">
        <v>400</v>
      </c>
      <c r="F258" s="268">
        <v>25</v>
      </c>
      <c r="G258" s="269">
        <v>7.67</v>
      </c>
      <c r="H258" s="270">
        <v>58.67</v>
      </c>
      <c r="I258" s="268">
        <v>0.03</v>
      </c>
      <c r="J258" s="268">
        <v>2</v>
      </c>
      <c r="K258" s="268" t="s">
        <v>401</v>
      </c>
      <c r="L258" s="268">
        <v>1</v>
      </c>
      <c r="M258" s="268">
        <v>0.1</v>
      </c>
      <c r="N258" s="268">
        <v>0.01</v>
      </c>
      <c r="O258" s="271">
        <f t="shared" si="19"/>
        <v>1795</v>
      </c>
      <c r="R258" s="273">
        <f t="shared" si="21"/>
        <v>58.67</v>
      </c>
      <c r="S258" s="273">
        <f t="shared" si="22"/>
        <v>58.99</v>
      </c>
      <c r="T258" s="274">
        <f t="shared" si="23"/>
        <v>-0.32000000000000028</v>
      </c>
      <c r="U258" s="275">
        <f t="shared" si="18"/>
        <v>58.92</v>
      </c>
      <c r="V258" s="275">
        <f t="shared" si="18"/>
        <v>59.06</v>
      </c>
      <c r="W258" s="276">
        <v>41.08</v>
      </c>
      <c r="X258" s="276">
        <v>40.94</v>
      </c>
    </row>
    <row r="259" spans="1:24">
      <c r="A259" s="255">
        <f t="shared" si="20"/>
        <v>251</v>
      </c>
      <c r="B259" s="266">
        <v>1511545</v>
      </c>
      <c r="C259" s="267">
        <v>42310</v>
      </c>
      <c r="D259" s="267">
        <v>42312</v>
      </c>
      <c r="E259" s="268" t="s">
        <v>400</v>
      </c>
      <c r="F259" s="268">
        <v>30</v>
      </c>
      <c r="G259" s="269">
        <v>7.66</v>
      </c>
      <c r="H259" s="270">
        <v>59.02</v>
      </c>
      <c r="I259" s="268">
        <v>0.02</v>
      </c>
      <c r="J259" s="268">
        <v>6</v>
      </c>
      <c r="K259" s="268" t="s">
        <v>401</v>
      </c>
      <c r="L259" s="268">
        <v>1</v>
      </c>
      <c r="M259" s="268">
        <v>0.1</v>
      </c>
      <c r="N259" s="268">
        <v>0.02</v>
      </c>
      <c r="O259" s="271">
        <f t="shared" si="19"/>
        <v>1806</v>
      </c>
      <c r="P259" s="277">
        <f>(O259*2)</f>
        <v>3612</v>
      </c>
      <c r="Q259" s="278" t="s">
        <v>406</v>
      </c>
      <c r="R259" s="273">
        <f t="shared" si="21"/>
        <v>59.02</v>
      </c>
      <c r="S259" s="273">
        <f t="shared" si="22"/>
        <v>58.844999999999999</v>
      </c>
      <c r="T259" s="274">
        <f t="shared" si="23"/>
        <v>0.17500000000000426</v>
      </c>
      <c r="U259" s="275">
        <f t="shared" si="18"/>
        <v>58.85</v>
      </c>
      <c r="V259" s="275">
        <f t="shared" si="18"/>
        <v>58.84</v>
      </c>
      <c r="W259" s="276">
        <v>41.15</v>
      </c>
      <c r="X259" s="276">
        <v>41.16</v>
      </c>
    </row>
    <row r="260" spans="1:24">
      <c r="A260" s="255">
        <f t="shared" si="20"/>
        <v>252</v>
      </c>
      <c r="B260" s="266">
        <v>1511546</v>
      </c>
      <c r="C260" s="267">
        <v>42314</v>
      </c>
      <c r="D260" s="267">
        <v>42318</v>
      </c>
      <c r="E260" s="268" t="s">
        <v>400</v>
      </c>
      <c r="F260" s="268">
        <v>30</v>
      </c>
      <c r="G260" s="269">
        <v>7.63</v>
      </c>
      <c r="H260" s="270">
        <v>58.65</v>
      </c>
      <c r="I260" s="268">
        <v>0.02</v>
      </c>
      <c r="J260" s="268">
        <v>2</v>
      </c>
      <c r="K260" s="268" t="s">
        <v>401</v>
      </c>
      <c r="L260" s="268">
        <v>1</v>
      </c>
      <c r="M260" s="268">
        <v>0.1</v>
      </c>
      <c r="N260" s="268">
        <v>0.03</v>
      </c>
      <c r="O260" s="271">
        <f t="shared" si="19"/>
        <v>1794</v>
      </c>
      <c r="P260" s="277">
        <f>(O260*2)</f>
        <v>3588</v>
      </c>
      <c r="Q260" s="280" t="s">
        <v>407</v>
      </c>
      <c r="R260" s="273">
        <f t="shared" si="21"/>
        <v>58.65</v>
      </c>
      <c r="S260" s="273">
        <f t="shared" si="22"/>
        <v>58.655000000000001</v>
      </c>
      <c r="T260" s="274">
        <f t="shared" si="23"/>
        <v>-5.000000000002558E-3</v>
      </c>
      <c r="U260" s="275">
        <f t="shared" si="18"/>
        <v>58.62</v>
      </c>
      <c r="V260" s="275">
        <f t="shared" si="18"/>
        <v>58.69</v>
      </c>
      <c r="W260" s="276">
        <v>41.38</v>
      </c>
      <c r="X260" s="276">
        <v>41.31</v>
      </c>
    </row>
    <row r="261" spans="1:24">
      <c r="A261" s="255">
        <f t="shared" si="20"/>
        <v>253</v>
      </c>
      <c r="B261" s="266">
        <v>1511547</v>
      </c>
      <c r="C261" s="267">
        <v>42319</v>
      </c>
      <c r="D261" s="267">
        <v>42321</v>
      </c>
      <c r="E261" s="268" t="s">
        <v>400</v>
      </c>
      <c r="F261" s="268">
        <v>30</v>
      </c>
      <c r="G261" s="269">
        <v>7.86</v>
      </c>
      <c r="H261" s="270">
        <v>58.91</v>
      </c>
      <c r="I261" s="268">
        <v>0.01</v>
      </c>
      <c r="J261" s="268">
        <v>2</v>
      </c>
      <c r="K261" s="268" t="s">
        <v>401</v>
      </c>
      <c r="L261" s="268">
        <v>1</v>
      </c>
      <c r="M261" s="268">
        <v>0.1</v>
      </c>
      <c r="N261" s="268">
        <v>0.01</v>
      </c>
      <c r="O261" s="271">
        <f t="shared" si="19"/>
        <v>1802</v>
      </c>
      <c r="Q261" s="255" t="s">
        <v>408</v>
      </c>
      <c r="R261" s="273">
        <f t="shared" si="21"/>
        <v>58.91</v>
      </c>
      <c r="S261" s="273">
        <f t="shared" si="22"/>
        <v>58.674999999999997</v>
      </c>
      <c r="T261" s="274">
        <f t="shared" si="23"/>
        <v>0.23499999999999943</v>
      </c>
      <c r="U261" s="275">
        <f t="shared" si="18"/>
        <v>58.68</v>
      </c>
      <c r="V261" s="275">
        <f t="shared" si="18"/>
        <v>58.67</v>
      </c>
      <c r="W261" s="276">
        <v>41.32</v>
      </c>
      <c r="X261" s="276">
        <v>41.33</v>
      </c>
    </row>
    <row r="262" spans="1:24">
      <c r="A262" s="255">
        <f t="shared" si="20"/>
        <v>254</v>
      </c>
      <c r="B262" s="266">
        <v>1512548</v>
      </c>
      <c r="C262" s="267">
        <v>42339</v>
      </c>
      <c r="D262" s="267">
        <v>42342</v>
      </c>
      <c r="E262" s="268" t="s">
        <v>400</v>
      </c>
      <c r="F262" s="268">
        <v>20</v>
      </c>
      <c r="G262" s="269">
        <v>7.54</v>
      </c>
      <c r="H262" s="270">
        <v>58.62</v>
      </c>
      <c r="I262" s="268">
        <v>0.02</v>
      </c>
      <c r="J262" s="268">
        <v>8</v>
      </c>
      <c r="K262" s="268" t="s">
        <v>401</v>
      </c>
      <c r="L262" s="268">
        <v>1</v>
      </c>
      <c r="M262" s="268">
        <v>0.1</v>
      </c>
      <c r="N262" s="268">
        <v>0.01</v>
      </c>
      <c r="O262" s="271">
        <f>ROUNDDOWN((3060*H262/100),0)</f>
        <v>1793</v>
      </c>
      <c r="P262" s="277">
        <f>(O262*2)</f>
        <v>3586</v>
      </c>
      <c r="Q262" s="278"/>
      <c r="R262" s="273">
        <f>(H262)</f>
        <v>58.62</v>
      </c>
      <c r="S262" s="273">
        <f>AVERAGE(U262:V262)</f>
        <v>58.231999999999999</v>
      </c>
      <c r="T262" s="274">
        <f>(R262-S262)</f>
        <v>0.38799999999999812</v>
      </c>
      <c r="U262" s="275">
        <f>(100-W262)</f>
        <v>58.225999999999999</v>
      </c>
      <c r="V262" s="275">
        <f>(100-X262)</f>
        <v>58.238</v>
      </c>
      <c r="W262" s="276">
        <v>41.774000000000001</v>
      </c>
      <c r="X262" s="276">
        <v>41.762</v>
      </c>
    </row>
    <row r="263" spans="1:24">
      <c r="A263" s="255">
        <f t="shared" si="20"/>
        <v>255</v>
      </c>
      <c r="B263" s="266">
        <v>1512549</v>
      </c>
      <c r="C263" s="267">
        <v>42347</v>
      </c>
      <c r="D263" s="267">
        <v>42352</v>
      </c>
      <c r="E263" s="268" t="s">
        <v>400</v>
      </c>
      <c r="F263" s="268">
        <v>25</v>
      </c>
      <c r="G263" s="269">
        <v>7.34</v>
      </c>
      <c r="H263" s="270">
        <v>58.72</v>
      </c>
      <c r="I263" s="268">
        <v>0.02</v>
      </c>
      <c r="J263" s="268">
        <v>2</v>
      </c>
      <c r="K263" s="268" t="s">
        <v>401</v>
      </c>
      <c r="L263" s="268">
        <v>1</v>
      </c>
      <c r="M263" s="268">
        <v>0.1</v>
      </c>
      <c r="N263" s="268">
        <v>0.01</v>
      </c>
      <c r="O263" s="271">
        <f t="shared" si="19"/>
        <v>1796</v>
      </c>
      <c r="R263" s="273">
        <f t="shared" si="21"/>
        <v>58.72</v>
      </c>
      <c r="S263" s="273">
        <f t="shared" si="22"/>
        <v>58.664999999999999</v>
      </c>
      <c r="T263" s="274">
        <f t="shared" si="23"/>
        <v>5.4999999999999716E-2</v>
      </c>
      <c r="U263" s="275">
        <f t="shared" ref="U263:V326" si="25">(100-W263)</f>
        <v>58.69</v>
      </c>
      <c r="V263" s="275">
        <f t="shared" si="25"/>
        <v>58.64</v>
      </c>
      <c r="W263" s="276">
        <v>41.31</v>
      </c>
      <c r="X263" s="276">
        <v>41.36</v>
      </c>
    </row>
    <row r="264" spans="1:24">
      <c r="A264" s="255">
        <f t="shared" si="20"/>
        <v>256</v>
      </c>
      <c r="B264" s="266">
        <v>1512550</v>
      </c>
      <c r="C264" s="267">
        <v>42348</v>
      </c>
      <c r="D264" s="267">
        <v>42352</v>
      </c>
      <c r="E264" s="268" t="s">
        <v>400</v>
      </c>
      <c r="F264" s="268">
        <v>20</v>
      </c>
      <c r="G264" s="269">
        <v>7.39</v>
      </c>
      <c r="H264" s="270">
        <v>59.24</v>
      </c>
      <c r="I264" s="268">
        <v>0.01</v>
      </c>
      <c r="J264" s="268">
        <v>2</v>
      </c>
      <c r="K264" s="268" t="s">
        <v>401</v>
      </c>
      <c r="L264" s="268">
        <v>1</v>
      </c>
      <c r="M264" s="268">
        <v>0.1</v>
      </c>
      <c r="N264" s="268">
        <v>0.01</v>
      </c>
      <c r="O264" s="271">
        <f t="shared" si="19"/>
        <v>1812</v>
      </c>
      <c r="R264" s="273">
        <f t="shared" si="21"/>
        <v>59.24</v>
      </c>
      <c r="S264" s="273">
        <f t="shared" si="22"/>
        <v>58.965000000000003</v>
      </c>
      <c r="T264" s="274">
        <f t="shared" si="23"/>
        <v>0.27499999999999858</v>
      </c>
      <c r="U264" s="275">
        <f t="shared" si="25"/>
        <v>58.94</v>
      </c>
      <c r="V264" s="275">
        <f t="shared" si="25"/>
        <v>58.99</v>
      </c>
      <c r="W264" s="276">
        <v>41.06</v>
      </c>
      <c r="X264" s="276">
        <v>41.01</v>
      </c>
    </row>
    <row r="265" spans="1:24">
      <c r="A265" s="255">
        <f t="shared" si="20"/>
        <v>257</v>
      </c>
      <c r="B265" s="266">
        <v>1512551</v>
      </c>
      <c r="C265" s="267">
        <v>42353</v>
      </c>
      <c r="D265" s="267">
        <v>42355</v>
      </c>
      <c r="E265" s="268" t="s">
        <v>400</v>
      </c>
      <c r="F265" s="268">
        <v>20</v>
      </c>
      <c r="G265" s="269">
        <v>7.22</v>
      </c>
      <c r="H265" s="270">
        <v>59.02</v>
      </c>
      <c r="I265" s="268">
        <v>0.02</v>
      </c>
      <c r="J265" s="268">
        <v>8</v>
      </c>
      <c r="K265" s="268" t="s">
        <v>401</v>
      </c>
      <c r="L265" s="268">
        <v>1</v>
      </c>
      <c r="M265" s="268">
        <v>0.1</v>
      </c>
      <c r="N265" s="268">
        <v>0.01</v>
      </c>
      <c r="O265" s="271">
        <f t="shared" ref="O265:O328" si="26">ROUNDDOWN((3060*H265/100),0)</f>
        <v>1806</v>
      </c>
      <c r="R265" s="273">
        <f t="shared" si="21"/>
        <v>59.02</v>
      </c>
      <c r="S265" s="273">
        <f t="shared" si="22"/>
        <v>59.515000000000001</v>
      </c>
      <c r="T265" s="274">
        <f t="shared" si="23"/>
        <v>-0.49499999999999744</v>
      </c>
      <c r="U265" s="275">
        <f t="shared" si="25"/>
        <v>59.53</v>
      </c>
      <c r="V265" s="275">
        <f t="shared" si="25"/>
        <v>59.5</v>
      </c>
      <c r="W265" s="276">
        <v>40.47</v>
      </c>
      <c r="X265" s="276">
        <v>40.5</v>
      </c>
    </row>
    <row r="266" spans="1:24">
      <c r="A266" s="255">
        <f t="shared" si="20"/>
        <v>258</v>
      </c>
      <c r="B266" s="266">
        <v>1512552</v>
      </c>
      <c r="C266" s="267">
        <v>42359</v>
      </c>
      <c r="D266" s="267">
        <v>42360</v>
      </c>
      <c r="E266" s="268" t="s">
        <v>400</v>
      </c>
      <c r="F266" s="268">
        <v>20</v>
      </c>
      <c r="G266" s="269">
        <v>7.16</v>
      </c>
      <c r="H266" s="270">
        <v>58.85</v>
      </c>
      <c r="I266" s="268">
        <v>0.02</v>
      </c>
      <c r="J266" s="268">
        <v>4</v>
      </c>
      <c r="K266" s="268" t="s">
        <v>401</v>
      </c>
      <c r="L266" s="268">
        <v>1</v>
      </c>
      <c r="M266" s="268">
        <v>0.1</v>
      </c>
      <c r="N266" s="268">
        <v>0.01</v>
      </c>
      <c r="O266" s="271">
        <f t="shared" si="26"/>
        <v>1800</v>
      </c>
      <c r="R266" s="273">
        <f t="shared" si="21"/>
        <v>58.85</v>
      </c>
      <c r="S266" s="273">
        <f t="shared" si="22"/>
        <v>58.489999999999995</v>
      </c>
      <c r="T266" s="274">
        <f t="shared" si="23"/>
        <v>0.36000000000000654</v>
      </c>
      <c r="U266" s="275">
        <f t="shared" si="25"/>
        <v>58.5</v>
      </c>
      <c r="V266" s="275">
        <f t="shared" si="25"/>
        <v>58.48</v>
      </c>
      <c r="W266" s="276">
        <v>41.5</v>
      </c>
      <c r="X266" s="276">
        <v>41.52</v>
      </c>
    </row>
    <row r="267" spans="1:24">
      <c r="A267" s="255">
        <f t="shared" ref="A267:A282" si="27">(A266+1)</f>
        <v>259</v>
      </c>
      <c r="B267" s="266">
        <v>1512553</v>
      </c>
      <c r="C267" s="267">
        <v>42361</v>
      </c>
      <c r="D267" s="267">
        <v>42363</v>
      </c>
      <c r="E267" s="268" t="s">
        <v>400</v>
      </c>
      <c r="F267" s="268">
        <v>25</v>
      </c>
      <c r="G267" s="269">
        <v>7.27</v>
      </c>
      <c r="H267" s="270">
        <v>58.41</v>
      </c>
      <c r="I267" s="268">
        <v>0.03</v>
      </c>
      <c r="J267" s="268">
        <v>2</v>
      </c>
      <c r="K267" s="268" t="s">
        <v>401</v>
      </c>
      <c r="L267" s="268">
        <v>1</v>
      </c>
      <c r="M267" s="268">
        <v>0.1</v>
      </c>
      <c r="N267" s="268">
        <v>0.01</v>
      </c>
      <c r="O267" s="271">
        <f t="shared" si="26"/>
        <v>1787</v>
      </c>
      <c r="R267" s="273">
        <f t="shared" si="21"/>
        <v>58.41</v>
      </c>
      <c r="S267" s="273">
        <f t="shared" si="22"/>
        <v>58.135000000000005</v>
      </c>
      <c r="T267" s="274">
        <f t="shared" si="23"/>
        <v>0.27499999999999147</v>
      </c>
      <c r="U267" s="275">
        <f t="shared" si="25"/>
        <v>58.07</v>
      </c>
      <c r="V267" s="275">
        <f t="shared" si="25"/>
        <v>58.2</v>
      </c>
      <c r="W267" s="276">
        <v>41.93</v>
      </c>
      <c r="X267" s="276">
        <v>41.8</v>
      </c>
    </row>
    <row r="268" spans="1:24">
      <c r="A268" s="255">
        <f t="shared" si="27"/>
        <v>260</v>
      </c>
      <c r="B268" s="266">
        <v>1601554</v>
      </c>
      <c r="C268" s="267">
        <v>42373</v>
      </c>
      <c r="D268" s="267">
        <v>42375</v>
      </c>
      <c r="E268" s="268" t="s">
        <v>400</v>
      </c>
      <c r="F268" s="268">
        <v>25</v>
      </c>
      <c r="G268" s="269">
        <v>7.49</v>
      </c>
      <c r="H268" s="270">
        <v>58.69</v>
      </c>
      <c r="I268" s="268">
        <v>0.02</v>
      </c>
      <c r="J268" s="268">
        <v>6</v>
      </c>
      <c r="K268" s="268" t="s">
        <v>401</v>
      </c>
      <c r="L268" s="268">
        <v>1</v>
      </c>
      <c r="M268" s="268">
        <v>0.1</v>
      </c>
      <c r="N268" s="268">
        <v>0.02</v>
      </c>
      <c r="O268" s="271">
        <f t="shared" si="26"/>
        <v>1795</v>
      </c>
      <c r="R268" s="273">
        <f t="shared" si="21"/>
        <v>58.69</v>
      </c>
      <c r="S268" s="273">
        <f t="shared" si="22"/>
        <v>58.775000000000006</v>
      </c>
      <c r="T268" s="274">
        <f t="shared" si="23"/>
        <v>-8.5000000000007958E-2</v>
      </c>
      <c r="U268" s="275">
        <f t="shared" si="25"/>
        <v>58.77</v>
      </c>
      <c r="V268" s="275">
        <f t="shared" si="25"/>
        <v>58.78</v>
      </c>
      <c r="W268" s="276">
        <v>41.23</v>
      </c>
      <c r="X268" s="276">
        <v>41.22</v>
      </c>
    </row>
    <row r="269" spans="1:24">
      <c r="A269" s="255">
        <f t="shared" si="27"/>
        <v>261</v>
      </c>
      <c r="B269" s="266">
        <v>1601555</v>
      </c>
      <c r="C269" s="267">
        <v>42375</v>
      </c>
      <c r="D269" s="267">
        <v>42377</v>
      </c>
      <c r="E269" s="268" t="s">
        <v>400</v>
      </c>
      <c r="F269" s="268">
        <v>25</v>
      </c>
      <c r="G269" s="269">
        <v>7.63</v>
      </c>
      <c r="H269" s="270">
        <v>58.56</v>
      </c>
      <c r="I269" s="268">
        <v>0.01</v>
      </c>
      <c r="J269" s="268">
        <v>2</v>
      </c>
      <c r="K269" s="268" t="s">
        <v>401</v>
      </c>
      <c r="L269" s="268">
        <v>1</v>
      </c>
      <c r="M269" s="268">
        <v>0.1</v>
      </c>
      <c r="N269" s="268">
        <v>0.03</v>
      </c>
      <c r="O269" s="271">
        <f t="shared" si="26"/>
        <v>1791</v>
      </c>
      <c r="R269" s="273">
        <f t="shared" si="21"/>
        <v>58.56</v>
      </c>
      <c r="S269" s="273">
        <f t="shared" si="22"/>
        <v>58.765000000000001</v>
      </c>
      <c r="T269" s="274">
        <f t="shared" si="23"/>
        <v>-0.20499999999999829</v>
      </c>
      <c r="U269" s="275">
        <f t="shared" si="25"/>
        <v>58.82</v>
      </c>
      <c r="V269" s="275">
        <f t="shared" si="25"/>
        <v>58.71</v>
      </c>
      <c r="W269" s="276">
        <v>41.18</v>
      </c>
      <c r="X269" s="276">
        <v>41.29</v>
      </c>
    </row>
    <row r="270" spans="1:24">
      <c r="A270" s="255">
        <f t="shared" si="27"/>
        <v>262</v>
      </c>
      <c r="B270" s="266">
        <v>1604556</v>
      </c>
      <c r="C270" s="267">
        <v>42480</v>
      </c>
      <c r="D270" s="267">
        <v>42482</v>
      </c>
      <c r="E270" s="268" t="s">
        <v>400</v>
      </c>
      <c r="F270" s="268">
        <v>20</v>
      </c>
      <c r="G270" s="269">
        <v>7.22</v>
      </c>
      <c r="H270" s="270">
        <v>58.33</v>
      </c>
      <c r="I270" s="268">
        <v>0.03</v>
      </c>
      <c r="J270" s="268">
        <v>2</v>
      </c>
      <c r="K270" s="268" t="s">
        <v>401</v>
      </c>
      <c r="L270" s="268">
        <v>1</v>
      </c>
      <c r="M270" s="268">
        <v>0.1</v>
      </c>
      <c r="N270" s="268">
        <v>0.02</v>
      </c>
      <c r="O270" s="271">
        <f>ROUNDDOWN((3060*H270/100),0)</f>
        <v>1784</v>
      </c>
      <c r="P270" s="277">
        <f>(O270*2)</f>
        <v>3568</v>
      </c>
      <c r="R270" s="273">
        <f>(H270)</f>
        <v>58.33</v>
      </c>
      <c r="S270" s="273">
        <f>AVERAGE(U270:V270)</f>
        <v>58.5</v>
      </c>
      <c r="T270" s="274">
        <f>(R270-S270)</f>
        <v>-0.17000000000000171</v>
      </c>
      <c r="U270" s="275">
        <f>(100-W270)</f>
        <v>58.48</v>
      </c>
      <c r="V270" s="275">
        <f>(100-X270)</f>
        <v>58.52</v>
      </c>
      <c r="W270" s="276">
        <v>41.52</v>
      </c>
      <c r="X270" s="276">
        <v>41.48</v>
      </c>
    </row>
    <row r="271" spans="1:24">
      <c r="A271" s="255">
        <f t="shared" si="27"/>
        <v>263</v>
      </c>
      <c r="B271" s="266">
        <v>1604557</v>
      </c>
      <c r="C271" s="267">
        <v>42486</v>
      </c>
      <c r="D271" s="267">
        <v>42492</v>
      </c>
      <c r="E271" s="268" t="s">
        <v>400</v>
      </c>
      <c r="F271" s="268">
        <v>25</v>
      </c>
      <c r="G271" s="269">
        <v>7.19</v>
      </c>
      <c r="H271" s="270">
        <v>58.9</v>
      </c>
      <c r="I271" s="268">
        <v>0.02</v>
      </c>
      <c r="J271" s="268">
        <v>12</v>
      </c>
      <c r="K271" s="268" t="s">
        <v>401</v>
      </c>
      <c r="L271" s="268">
        <v>1</v>
      </c>
      <c r="M271" s="268">
        <v>0.1</v>
      </c>
      <c r="N271" s="268">
        <v>0.01</v>
      </c>
      <c r="O271" s="271">
        <f t="shared" si="26"/>
        <v>1802</v>
      </c>
      <c r="R271" s="273">
        <f t="shared" si="21"/>
        <v>58.9</v>
      </c>
      <c r="S271" s="273">
        <f t="shared" si="22"/>
        <v>59.040000000000006</v>
      </c>
      <c r="T271" s="274">
        <f t="shared" si="23"/>
        <v>-0.14000000000000767</v>
      </c>
      <c r="U271" s="275">
        <f t="shared" si="25"/>
        <v>59.09</v>
      </c>
      <c r="V271" s="275">
        <f t="shared" si="25"/>
        <v>58.99</v>
      </c>
      <c r="W271" s="276">
        <v>40.909999999999997</v>
      </c>
      <c r="X271" s="276">
        <v>41.01</v>
      </c>
    </row>
    <row r="272" spans="1:24">
      <c r="A272" s="255">
        <f t="shared" si="27"/>
        <v>264</v>
      </c>
      <c r="B272" s="266">
        <v>1604558</v>
      </c>
      <c r="C272" s="267">
        <v>42486</v>
      </c>
      <c r="D272" s="267">
        <v>42492</v>
      </c>
      <c r="E272" s="268" t="s">
        <v>400</v>
      </c>
      <c r="F272" s="268">
        <v>25</v>
      </c>
      <c r="G272" s="269">
        <v>7.19</v>
      </c>
      <c r="H272" s="270">
        <v>58.75</v>
      </c>
      <c r="I272" s="268">
        <v>0.02</v>
      </c>
      <c r="J272" s="268">
        <v>12</v>
      </c>
      <c r="K272" s="268" t="s">
        <v>401</v>
      </c>
      <c r="L272" s="268">
        <v>1</v>
      </c>
      <c r="M272" s="268">
        <v>0.1</v>
      </c>
      <c r="N272" s="268">
        <v>0.01</v>
      </c>
      <c r="O272" s="271">
        <f t="shared" si="26"/>
        <v>1797</v>
      </c>
      <c r="P272" s="277">
        <f>(O272*2)</f>
        <v>3594</v>
      </c>
      <c r="R272" s="273">
        <f t="shared" si="21"/>
        <v>58.75</v>
      </c>
      <c r="S272" s="273">
        <f t="shared" si="22"/>
        <v>59.629999999999995</v>
      </c>
      <c r="T272" s="274">
        <f t="shared" si="23"/>
        <v>-0.87999999999999545</v>
      </c>
      <c r="U272" s="275">
        <f t="shared" si="25"/>
        <v>59.75</v>
      </c>
      <c r="V272" s="275">
        <f t="shared" si="25"/>
        <v>59.51</v>
      </c>
      <c r="W272" s="276">
        <v>40.25</v>
      </c>
      <c r="X272" s="276">
        <v>40.49</v>
      </c>
    </row>
    <row r="273" spans="1:24">
      <c r="A273" s="255">
        <f t="shared" si="27"/>
        <v>265</v>
      </c>
      <c r="B273" s="266">
        <v>1604559</v>
      </c>
      <c r="C273" s="267">
        <v>42490</v>
      </c>
      <c r="D273" s="267">
        <v>42496</v>
      </c>
      <c r="E273" s="268" t="s">
        <v>400</v>
      </c>
      <c r="F273" s="268">
        <v>25</v>
      </c>
      <c r="G273" s="269">
        <v>7.03</v>
      </c>
      <c r="H273" s="270">
        <v>59.62</v>
      </c>
      <c r="I273" s="268">
        <v>0.03</v>
      </c>
      <c r="J273" s="268">
        <v>6</v>
      </c>
      <c r="K273" s="268" t="s">
        <v>401</v>
      </c>
      <c r="L273" s="268">
        <v>1</v>
      </c>
      <c r="M273" s="268">
        <v>0.1</v>
      </c>
      <c r="N273" s="268">
        <v>0.02</v>
      </c>
      <c r="O273" s="271">
        <f t="shared" si="26"/>
        <v>1824</v>
      </c>
      <c r="P273" s="277">
        <f>(O273*2)</f>
        <v>3648</v>
      </c>
      <c r="R273" s="273">
        <f t="shared" si="21"/>
        <v>59.62</v>
      </c>
      <c r="S273" s="273">
        <f t="shared" si="22"/>
        <v>59.630499999999998</v>
      </c>
      <c r="T273" s="274">
        <f t="shared" si="23"/>
        <v>-1.0500000000000398E-2</v>
      </c>
      <c r="U273" s="275">
        <f t="shared" si="25"/>
        <v>59.75</v>
      </c>
      <c r="V273" s="275">
        <f t="shared" si="25"/>
        <v>59.511000000000003</v>
      </c>
      <c r="W273" s="276">
        <v>40.25</v>
      </c>
      <c r="X273" s="276">
        <v>40.488999999999997</v>
      </c>
    </row>
    <row r="274" spans="1:24">
      <c r="A274" s="255">
        <f t="shared" si="27"/>
        <v>266</v>
      </c>
      <c r="B274" s="266">
        <v>1605560</v>
      </c>
      <c r="C274" s="267">
        <v>42492</v>
      </c>
      <c r="D274" s="267">
        <v>42501</v>
      </c>
      <c r="E274" s="268" t="s">
        <v>400</v>
      </c>
      <c r="F274" s="268">
        <v>20</v>
      </c>
      <c r="G274" s="269">
        <v>6.94</v>
      </c>
      <c r="H274" s="270">
        <v>59.49</v>
      </c>
      <c r="I274" s="268">
        <v>0.03</v>
      </c>
      <c r="J274" s="268">
        <v>12</v>
      </c>
      <c r="K274" s="268" t="s">
        <v>401</v>
      </c>
      <c r="L274" s="268">
        <v>1</v>
      </c>
      <c r="M274" s="268">
        <v>0.1</v>
      </c>
      <c r="N274" s="268">
        <v>0.03</v>
      </c>
      <c r="O274" s="271">
        <f t="shared" si="26"/>
        <v>1820</v>
      </c>
      <c r="R274" s="273">
        <f t="shared" si="21"/>
        <v>59.49</v>
      </c>
      <c r="S274" s="273">
        <f t="shared" si="22"/>
        <v>59.53</v>
      </c>
      <c r="T274" s="274">
        <f t="shared" si="23"/>
        <v>-3.9999999999999147E-2</v>
      </c>
      <c r="U274" s="275">
        <f t="shared" si="25"/>
        <v>59.5</v>
      </c>
      <c r="V274" s="275">
        <f t="shared" si="25"/>
        <v>59.56</v>
      </c>
      <c r="W274" s="276">
        <v>40.5</v>
      </c>
      <c r="X274" s="276">
        <v>40.44</v>
      </c>
    </row>
    <row r="275" spans="1:24">
      <c r="A275" s="255">
        <f t="shared" si="27"/>
        <v>267</v>
      </c>
      <c r="B275" s="266">
        <v>1605561</v>
      </c>
      <c r="C275" s="267">
        <v>42520</v>
      </c>
      <c r="D275" s="267">
        <v>42524</v>
      </c>
      <c r="E275" s="268" t="s">
        <v>400</v>
      </c>
      <c r="F275" s="268">
        <v>25</v>
      </c>
      <c r="G275" s="269">
        <v>6.72</v>
      </c>
      <c r="H275" s="270">
        <v>59</v>
      </c>
      <c r="I275" s="268">
        <v>0.03</v>
      </c>
      <c r="J275" s="268">
        <v>4</v>
      </c>
      <c r="K275" s="268" t="s">
        <v>401</v>
      </c>
      <c r="L275" s="268">
        <v>1</v>
      </c>
      <c r="M275" s="268">
        <v>0.1</v>
      </c>
      <c r="N275" s="268">
        <v>0.01</v>
      </c>
      <c r="O275" s="271">
        <f t="shared" si="26"/>
        <v>1805</v>
      </c>
      <c r="R275" s="273">
        <f t="shared" si="21"/>
        <v>59</v>
      </c>
      <c r="S275" s="273">
        <f t="shared" si="22"/>
        <v>58.716000000000001</v>
      </c>
      <c r="T275" s="274">
        <f t="shared" si="23"/>
        <v>0.28399999999999892</v>
      </c>
      <c r="U275" s="275">
        <f t="shared" si="25"/>
        <v>58.716000000000001</v>
      </c>
      <c r="V275" s="275">
        <f t="shared" si="25"/>
        <v>58.716000000000001</v>
      </c>
      <c r="W275" s="276">
        <v>41.283999999999999</v>
      </c>
      <c r="X275" s="276">
        <v>41.283999999999999</v>
      </c>
    </row>
    <row r="276" spans="1:24">
      <c r="A276" s="255">
        <f t="shared" si="27"/>
        <v>268</v>
      </c>
      <c r="B276" s="266">
        <v>1606562</v>
      </c>
      <c r="C276" s="267">
        <v>42527</v>
      </c>
      <c r="D276" s="267">
        <v>42530</v>
      </c>
      <c r="E276" s="268" t="s">
        <v>400</v>
      </c>
      <c r="F276" s="268">
        <v>25</v>
      </c>
      <c r="G276" s="269">
        <v>7.01</v>
      </c>
      <c r="H276" s="270">
        <v>59.37</v>
      </c>
      <c r="I276" s="268">
        <v>0.02</v>
      </c>
      <c r="J276" s="268">
        <v>2</v>
      </c>
      <c r="K276" s="268" t="s">
        <v>401</v>
      </c>
      <c r="L276" s="268">
        <v>1</v>
      </c>
      <c r="M276" s="268">
        <v>0.1</v>
      </c>
      <c r="N276" s="268">
        <v>0.02</v>
      </c>
      <c r="O276" s="271">
        <f t="shared" si="26"/>
        <v>1816</v>
      </c>
      <c r="P276" s="277">
        <f>(O276*2)</f>
        <v>3632</v>
      </c>
      <c r="R276" s="273">
        <f t="shared" si="21"/>
        <v>59.37</v>
      </c>
      <c r="S276" s="273">
        <f t="shared" si="22"/>
        <v>59.091000000000001</v>
      </c>
      <c r="T276" s="274">
        <f t="shared" si="23"/>
        <v>0.27899999999999636</v>
      </c>
      <c r="U276" s="275">
        <f t="shared" si="25"/>
        <v>59.091000000000001</v>
      </c>
      <c r="V276" s="275">
        <f t="shared" si="25"/>
        <v>59.091000000000001</v>
      </c>
      <c r="W276" s="276">
        <v>40.908999999999999</v>
      </c>
      <c r="X276" s="276">
        <v>40.908999999999999</v>
      </c>
    </row>
    <row r="277" spans="1:24">
      <c r="A277" s="255">
        <f t="shared" si="27"/>
        <v>269</v>
      </c>
      <c r="B277" s="266">
        <v>1606563</v>
      </c>
      <c r="C277" s="267">
        <v>42551</v>
      </c>
      <c r="D277" s="267">
        <v>42555</v>
      </c>
      <c r="E277" s="268" t="s">
        <v>400</v>
      </c>
      <c r="F277" s="268">
        <v>20</v>
      </c>
      <c r="G277" s="269">
        <v>7.21</v>
      </c>
      <c r="H277" s="270">
        <v>58.57</v>
      </c>
      <c r="I277" s="268">
        <v>0.02</v>
      </c>
      <c r="J277" s="268">
        <v>2</v>
      </c>
      <c r="K277" s="268" t="s">
        <v>401</v>
      </c>
      <c r="L277" s="268">
        <v>1</v>
      </c>
      <c r="M277" s="268">
        <v>0.1</v>
      </c>
      <c r="N277" s="268">
        <v>0.01</v>
      </c>
      <c r="O277" s="271">
        <f t="shared" si="26"/>
        <v>1792</v>
      </c>
      <c r="P277" s="277">
        <f>(O277*2)</f>
        <v>3584</v>
      </c>
      <c r="R277" s="273">
        <f t="shared" si="21"/>
        <v>58.57</v>
      </c>
      <c r="S277" s="273">
        <f t="shared" si="22"/>
        <v>58.97</v>
      </c>
      <c r="T277" s="274">
        <f t="shared" si="23"/>
        <v>-0.39999999999999858</v>
      </c>
      <c r="U277" s="275">
        <f t="shared" si="25"/>
        <v>58.927</v>
      </c>
      <c r="V277" s="275">
        <f t="shared" si="25"/>
        <v>59.012999999999998</v>
      </c>
      <c r="W277" s="276">
        <v>41.073</v>
      </c>
      <c r="X277" s="276">
        <v>40.987000000000002</v>
      </c>
    </row>
    <row r="278" spans="1:24">
      <c r="A278" s="255">
        <f t="shared" si="27"/>
        <v>270</v>
      </c>
      <c r="B278" s="266">
        <v>1606564</v>
      </c>
      <c r="C278" s="267">
        <v>42555</v>
      </c>
      <c r="D278" s="267">
        <v>42557</v>
      </c>
      <c r="E278" s="268" t="s">
        <v>400</v>
      </c>
      <c r="F278" s="268">
        <v>20</v>
      </c>
      <c r="G278" s="269">
        <v>7.21</v>
      </c>
      <c r="H278" s="270">
        <v>58.43</v>
      </c>
      <c r="I278" s="268">
        <v>0.01</v>
      </c>
      <c r="J278" s="268">
        <v>2</v>
      </c>
      <c r="K278" s="268" t="s">
        <v>401</v>
      </c>
      <c r="L278" s="268">
        <v>1</v>
      </c>
      <c r="M278" s="268">
        <v>0.1</v>
      </c>
      <c r="N278" s="268">
        <v>0.01</v>
      </c>
      <c r="O278" s="271">
        <f t="shared" si="26"/>
        <v>1787</v>
      </c>
      <c r="R278" s="273">
        <f t="shared" si="21"/>
        <v>58.43</v>
      </c>
      <c r="S278" s="273">
        <f t="shared" si="22"/>
        <v>59.477999999999994</v>
      </c>
      <c r="T278" s="274">
        <f t="shared" si="23"/>
        <v>-1.0479999999999947</v>
      </c>
      <c r="U278" s="275">
        <f t="shared" si="25"/>
        <v>59.350999999999999</v>
      </c>
      <c r="V278" s="275">
        <f t="shared" si="25"/>
        <v>59.604999999999997</v>
      </c>
      <c r="W278" s="276">
        <v>40.649000000000001</v>
      </c>
      <c r="X278" s="276">
        <v>40.395000000000003</v>
      </c>
    </row>
    <row r="279" spans="1:24">
      <c r="A279" s="255">
        <v>271</v>
      </c>
      <c r="B279" s="266">
        <v>1607565</v>
      </c>
      <c r="C279" s="267">
        <v>42558</v>
      </c>
      <c r="D279" s="267">
        <v>42563</v>
      </c>
      <c r="E279" s="268" t="s">
        <v>400</v>
      </c>
      <c r="F279" s="268">
        <v>15</v>
      </c>
      <c r="G279" s="269">
        <v>6.25</v>
      </c>
      <c r="H279" s="270">
        <v>58.49</v>
      </c>
      <c r="I279" s="268">
        <v>0.02</v>
      </c>
      <c r="J279" s="268">
        <v>6</v>
      </c>
      <c r="K279" s="268" t="s">
        <v>401</v>
      </c>
      <c r="L279" s="268">
        <v>1</v>
      </c>
      <c r="M279" s="268">
        <v>0.1</v>
      </c>
      <c r="N279" s="268">
        <v>0.02</v>
      </c>
      <c r="O279" s="271">
        <f t="shared" si="26"/>
        <v>1789</v>
      </c>
      <c r="P279" s="277">
        <f>(O279*2)</f>
        <v>3578</v>
      </c>
      <c r="R279" s="273">
        <f t="shared" si="21"/>
        <v>58.49</v>
      </c>
      <c r="S279" s="273">
        <f t="shared" si="22"/>
        <v>58.917500000000004</v>
      </c>
      <c r="T279" s="274">
        <f t="shared" si="23"/>
        <v>-0.42750000000000199</v>
      </c>
      <c r="U279" s="275">
        <f t="shared" si="25"/>
        <v>58.750999999999998</v>
      </c>
      <c r="V279" s="275">
        <f t="shared" si="25"/>
        <v>59.084000000000003</v>
      </c>
      <c r="W279" s="276">
        <v>41.249000000000002</v>
      </c>
      <c r="X279" s="276">
        <v>40.915999999999997</v>
      </c>
    </row>
    <row r="280" spans="1:24">
      <c r="A280" s="255">
        <f t="shared" si="27"/>
        <v>272</v>
      </c>
      <c r="B280" s="266">
        <v>1607566</v>
      </c>
      <c r="C280" s="267">
        <v>42564</v>
      </c>
      <c r="D280" s="267">
        <v>42566</v>
      </c>
      <c r="E280" s="268" t="s">
        <v>400</v>
      </c>
      <c r="F280" s="268">
        <v>20</v>
      </c>
      <c r="G280" s="269">
        <v>7.34</v>
      </c>
      <c r="H280" s="270">
        <v>58.68</v>
      </c>
      <c r="I280" s="268">
        <v>0.01</v>
      </c>
      <c r="J280" s="268">
        <v>2</v>
      </c>
      <c r="K280" s="268" t="s">
        <v>401</v>
      </c>
      <c r="L280" s="268">
        <v>1</v>
      </c>
      <c r="M280" s="268">
        <v>0.1</v>
      </c>
      <c r="N280" s="268">
        <v>0.04</v>
      </c>
      <c r="O280" s="271">
        <f t="shared" si="26"/>
        <v>1795</v>
      </c>
      <c r="P280" s="277">
        <f>(O280*2)</f>
        <v>3590</v>
      </c>
      <c r="R280" s="273">
        <f t="shared" si="21"/>
        <v>58.68</v>
      </c>
      <c r="S280" s="273">
        <f t="shared" si="22"/>
        <v>59.168000000000006</v>
      </c>
      <c r="T280" s="274">
        <f t="shared" si="23"/>
        <v>-0.48800000000000665</v>
      </c>
      <c r="U280" s="275">
        <f t="shared" si="25"/>
        <v>59.127000000000002</v>
      </c>
      <c r="V280" s="275">
        <f t="shared" si="25"/>
        <v>59.209000000000003</v>
      </c>
      <c r="W280" s="276">
        <v>40.872999999999998</v>
      </c>
      <c r="X280" s="276">
        <v>40.790999999999997</v>
      </c>
    </row>
    <row r="281" spans="1:24">
      <c r="A281" s="255">
        <v>273</v>
      </c>
      <c r="B281" s="266">
        <v>1608567</v>
      </c>
      <c r="C281" s="267">
        <v>42605</v>
      </c>
      <c r="D281" s="267">
        <v>42606</v>
      </c>
      <c r="E281" s="268" t="s">
        <v>400</v>
      </c>
      <c r="F281" s="268">
        <v>20</v>
      </c>
      <c r="G281" s="269">
        <v>7.6</v>
      </c>
      <c r="H281" s="270">
        <v>59.1</v>
      </c>
      <c r="I281" s="268">
        <v>0.02</v>
      </c>
      <c r="J281" s="268">
        <v>16</v>
      </c>
      <c r="K281" s="268" t="s">
        <v>401</v>
      </c>
      <c r="L281" s="268">
        <v>1</v>
      </c>
      <c r="M281" s="268">
        <v>0.1</v>
      </c>
      <c r="N281" s="268">
        <v>0.01</v>
      </c>
      <c r="O281" s="271">
        <f t="shared" si="26"/>
        <v>1808</v>
      </c>
      <c r="P281" s="277">
        <f>(O281*2)</f>
        <v>3616</v>
      </c>
      <c r="R281" s="273">
        <f t="shared" si="21"/>
        <v>59.1</v>
      </c>
      <c r="S281" s="273">
        <f t="shared" si="22"/>
        <v>59.105000000000004</v>
      </c>
      <c r="T281" s="274">
        <f t="shared" si="23"/>
        <v>-5.000000000002558E-3</v>
      </c>
      <c r="U281" s="275">
        <f t="shared" si="25"/>
        <v>59.1</v>
      </c>
      <c r="V281" s="275">
        <f t="shared" si="25"/>
        <v>59.11</v>
      </c>
      <c r="W281" s="276">
        <v>40.9</v>
      </c>
      <c r="X281" s="276">
        <v>40.89</v>
      </c>
    </row>
    <row r="282" spans="1:24">
      <c r="A282" s="255">
        <f t="shared" si="27"/>
        <v>274</v>
      </c>
      <c r="B282" s="266">
        <v>1609568</v>
      </c>
      <c r="C282" s="267">
        <v>42615</v>
      </c>
      <c r="D282" s="267">
        <v>42619</v>
      </c>
      <c r="E282" s="268" t="s">
        <v>400</v>
      </c>
      <c r="F282" s="268">
        <v>20</v>
      </c>
      <c r="G282" s="269">
        <v>7.92</v>
      </c>
      <c r="H282" s="270">
        <v>59.89</v>
      </c>
      <c r="I282" s="268">
        <v>0.02</v>
      </c>
      <c r="J282" s="268">
        <v>2</v>
      </c>
      <c r="K282" s="268" t="s">
        <v>401</v>
      </c>
      <c r="L282" s="268">
        <v>1</v>
      </c>
      <c r="M282" s="268">
        <v>0.1</v>
      </c>
      <c r="N282" s="268">
        <v>0.01</v>
      </c>
      <c r="O282" s="271">
        <f>ROUNDDOWN((3060*H282/100),0)</f>
        <v>1832</v>
      </c>
      <c r="P282" s="281"/>
      <c r="R282" s="273">
        <f>(H282)</f>
        <v>59.89</v>
      </c>
      <c r="S282" s="273">
        <f>AVERAGE(U282:V282)</f>
        <v>60.22</v>
      </c>
      <c r="T282" s="274">
        <f>(R282-S282)</f>
        <v>-0.32999999999999829</v>
      </c>
      <c r="U282" s="275">
        <f>(100-W282)</f>
        <v>59.82</v>
      </c>
      <c r="V282" s="275">
        <f>(100-X282)</f>
        <v>60.62</v>
      </c>
      <c r="W282" s="276">
        <v>40.18</v>
      </c>
      <c r="X282" s="276">
        <v>39.380000000000003</v>
      </c>
    </row>
    <row r="283" spans="1:24">
      <c r="A283" s="255">
        <v>275</v>
      </c>
      <c r="B283" s="266">
        <v>1609569</v>
      </c>
      <c r="C283" s="267">
        <v>42618</v>
      </c>
      <c r="D283" s="267">
        <v>42619</v>
      </c>
      <c r="E283" s="268" t="s">
        <v>400</v>
      </c>
      <c r="F283" s="268">
        <v>20</v>
      </c>
      <c r="G283" s="269">
        <v>7.5</v>
      </c>
      <c r="H283" s="270">
        <v>59.27</v>
      </c>
      <c r="I283" s="268">
        <v>0.02</v>
      </c>
      <c r="J283" s="268">
        <v>12</v>
      </c>
      <c r="K283" s="268" t="s">
        <v>401</v>
      </c>
      <c r="L283" s="268">
        <v>1</v>
      </c>
      <c r="M283" s="268">
        <v>0.1</v>
      </c>
      <c r="N283" s="268">
        <v>0.01</v>
      </c>
      <c r="O283" s="271">
        <f>ROUNDDOWN((3060*H283/100),0)</f>
        <v>1813</v>
      </c>
      <c r="P283" s="277">
        <f>(O283*2)</f>
        <v>3626</v>
      </c>
      <c r="R283" s="273">
        <f>(H283)</f>
        <v>59.27</v>
      </c>
      <c r="S283" s="273">
        <f>AVERAGE(U283:V283)</f>
        <v>59.230999999999995</v>
      </c>
      <c r="T283" s="274">
        <f>(R283-S283)</f>
        <v>3.9000000000008583E-2</v>
      </c>
      <c r="U283" s="275">
        <f>(100-W283)</f>
        <v>59.231999999999999</v>
      </c>
      <c r="V283" s="275">
        <f>(100-X283)</f>
        <v>59.23</v>
      </c>
      <c r="W283" s="276">
        <v>40.768000000000001</v>
      </c>
      <c r="X283" s="276">
        <v>40.770000000000003</v>
      </c>
    </row>
    <row r="284" spans="1:24">
      <c r="A284" s="255">
        <v>276</v>
      </c>
      <c r="B284" s="266">
        <v>1609570</v>
      </c>
      <c r="C284" s="267">
        <v>42627</v>
      </c>
      <c r="D284" s="267">
        <v>42628</v>
      </c>
      <c r="E284" s="268" t="s">
        <v>400</v>
      </c>
      <c r="F284" s="268">
        <v>30</v>
      </c>
      <c r="G284" s="269">
        <v>7.75</v>
      </c>
      <c r="H284" s="270">
        <v>58.44</v>
      </c>
      <c r="I284" s="268">
        <v>0.02</v>
      </c>
      <c r="J284" s="268">
        <v>2</v>
      </c>
      <c r="K284" s="268" t="s">
        <v>401</v>
      </c>
      <c r="L284" s="268">
        <v>1</v>
      </c>
      <c r="M284" s="268">
        <v>0.1</v>
      </c>
      <c r="N284" s="268">
        <v>0.01</v>
      </c>
      <c r="O284" s="271">
        <f t="shared" si="26"/>
        <v>1788</v>
      </c>
      <c r="P284" s="277">
        <f>(O284*2)</f>
        <v>3576</v>
      </c>
      <c r="R284" s="273">
        <f t="shared" si="21"/>
        <v>58.44</v>
      </c>
      <c r="S284" s="273">
        <f t="shared" si="22"/>
        <v>58.954999999999998</v>
      </c>
      <c r="T284" s="274">
        <f t="shared" si="23"/>
        <v>-0.51500000000000057</v>
      </c>
      <c r="U284" s="275">
        <f t="shared" si="25"/>
        <v>58.95</v>
      </c>
      <c r="V284" s="275">
        <f t="shared" si="25"/>
        <v>58.96</v>
      </c>
      <c r="W284" s="276">
        <v>41.05</v>
      </c>
      <c r="X284" s="276">
        <v>41.04</v>
      </c>
    </row>
    <row r="285" spans="1:24">
      <c r="A285" s="255">
        <v>277</v>
      </c>
      <c r="B285" s="266">
        <v>1610571</v>
      </c>
      <c r="C285" s="267">
        <v>42672</v>
      </c>
      <c r="D285" s="267">
        <v>42676</v>
      </c>
      <c r="E285" s="268" t="s">
        <v>400</v>
      </c>
      <c r="F285" s="268">
        <v>25</v>
      </c>
      <c r="G285" s="269">
        <v>7.53</v>
      </c>
      <c r="H285" s="270">
        <v>58.99</v>
      </c>
      <c r="I285" s="268">
        <v>0.02</v>
      </c>
      <c r="J285" s="268">
        <v>2</v>
      </c>
      <c r="K285" s="268" t="s">
        <v>401</v>
      </c>
      <c r="L285" s="268">
        <v>1</v>
      </c>
      <c r="M285" s="268">
        <v>0.1</v>
      </c>
      <c r="N285" s="268">
        <v>0.01</v>
      </c>
      <c r="O285" s="271">
        <f t="shared" si="26"/>
        <v>1805</v>
      </c>
      <c r="R285" s="273">
        <f t="shared" si="21"/>
        <v>58.99</v>
      </c>
      <c r="S285" s="273">
        <f t="shared" si="22"/>
        <v>59.397999999999996</v>
      </c>
      <c r="T285" s="274">
        <f t="shared" si="23"/>
        <v>-0.40799999999999415</v>
      </c>
      <c r="U285" s="275">
        <f t="shared" si="25"/>
        <v>59.478000000000002</v>
      </c>
      <c r="V285" s="275">
        <f t="shared" si="25"/>
        <v>59.317999999999998</v>
      </c>
      <c r="W285" s="276">
        <v>40.521999999999998</v>
      </c>
      <c r="X285" s="276">
        <v>40.682000000000002</v>
      </c>
    </row>
    <row r="286" spans="1:24">
      <c r="A286" s="255">
        <v>278</v>
      </c>
      <c r="B286" s="266">
        <v>1611572</v>
      </c>
      <c r="C286" s="267">
        <v>42699</v>
      </c>
      <c r="D286" s="267">
        <v>42703</v>
      </c>
      <c r="E286" s="268" t="s">
        <v>400</v>
      </c>
      <c r="F286" s="268">
        <v>30</v>
      </c>
      <c r="G286" s="269">
        <v>8.74</v>
      </c>
      <c r="H286" s="270">
        <v>59.96</v>
      </c>
      <c r="I286" s="268">
        <v>0.02</v>
      </c>
      <c r="J286" s="268">
        <v>2</v>
      </c>
      <c r="K286" s="268" t="s">
        <v>401</v>
      </c>
      <c r="L286" s="268">
        <v>1</v>
      </c>
      <c r="M286" s="268">
        <v>0.1</v>
      </c>
      <c r="N286" s="268">
        <v>0.01</v>
      </c>
      <c r="O286" s="271">
        <f>ROUNDDOWN((3060*H286/100),0)</f>
        <v>1834</v>
      </c>
      <c r="P286" s="277">
        <f>(O286*2)</f>
        <v>3668</v>
      </c>
      <c r="R286" s="273">
        <f>(H286)</f>
        <v>59.96</v>
      </c>
      <c r="S286" s="273">
        <f>AVERAGE(U286:V286)</f>
        <v>59.57</v>
      </c>
      <c r="T286" s="274">
        <f>(R286-S286)</f>
        <v>0.39000000000000057</v>
      </c>
      <c r="U286" s="275">
        <f>(100-W286)</f>
        <v>59.44</v>
      </c>
      <c r="V286" s="275">
        <f>(100-X286)</f>
        <v>59.7</v>
      </c>
      <c r="W286" s="276">
        <v>40.56</v>
      </c>
      <c r="X286" s="276">
        <v>40.299999999999997</v>
      </c>
    </row>
    <row r="287" spans="1:24">
      <c r="A287" s="255">
        <v>279</v>
      </c>
      <c r="B287" s="266">
        <v>1612573</v>
      </c>
      <c r="C287" s="267">
        <v>42710</v>
      </c>
      <c r="D287" s="267">
        <v>42713</v>
      </c>
      <c r="E287" s="268" t="s">
        <v>400</v>
      </c>
      <c r="F287" s="268">
        <v>30</v>
      </c>
      <c r="G287" s="269">
        <v>8.25</v>
      </c>
      <c r="H287" s="270">
        <v>59.67</v>
      </c>
      <c r="I287" s="268">
        <v>0.01</v>
      </c>
      <c r="J287" s="268">
        <v>2</v>
      </c>
      <c r="K287" s="268" t="s">
        <v>401</v>
      </c>
      <c r="L287" s="268">
        <v>1</v>
      </c>
      <c r="M287" s="268">
        <v>0.1</v>
      </c>
      <c r="N287" s="268">
        <v>0.01</v>
      </c>
      <c r="O287" s="271">
        <f t="shared" si="26"/>
        <v>1825</v>
      </c>
      <c r="P287" s="277">
        <f>(O287*2)</f>
        <v>3650</v>
      </c>
      <c r="R287" s="273">
        <f t="shared" si="21"/>
        <v>59.67</v>
      </c>
      <c r="S287" s="273">
        <f t="shared" si="22"/>
        <v>58.515000000000001</v>
      </c>
      <c r="T287" s="274">
        <f t="shared" si="23"/>
        <v>1.1550000000000011</v>
      </c>
      <c r="U287" s="275">
        <f t="shared" si="25"/>
        <v>58.54</v>
      </c>
      <c r="V287" s="275">
        <f t="shared" si="25"/>
        <v>58.49</v>
      </c>
      <c r="W287" s="276">
        <v>41.46</v>
      </c>
      <c r="X287" s="276">
        <v>41.51</v>
      </c>
    </row>
    <row r="288" spans="1:24">
      <c r="A288" s="255">
        <v>280</v>
      </c>
      <c r="B288" s="266">
        <v>1612574</v>
      </c>
      <c r="C288" s="267">
        <v>42726</v>
      </c>
      <c r="D288" s="267">
        <v>42731</v>
      </c>
      <c r="E288" s="268" t="s">
        <v>400</v>
      </c>
      <c r="F288" s="268">
        <v>30</v>
      </c>
      <c r="G288" s="269">
        <v>7.76</v>
      </c>
      <c r="H288" s="270">
        <v>59.6</v>
      </c>
      <c r="I288" s="268">
        <v>0.01</v>
      </c>
      <c r="J288" s="268">
        <v>2</v>
      </c>
      <c r="K288" s="268" t="s">
        <v>401</v>
      </c>
      <c r="L288" s="268">
        <v>1</v>
      </c>
      <c r="M288" s="268">
        <v>0.1</v>
      </c>
      <c r="N288" s="268">
        <v>0.01</v>
      </c>
      <c r="O288" s="271">
        <f t="shared" si="26"/>
        <v>1823</v>
      </c>
      <c r="P288" s="277">
        <f>(O288*2)</f>
        <v>3646</v>
      </c>
      <c r="R288" s="273">
        <f t="shared" si="21"/>
        <v>59.6</v>
      </c>
      <c r="S288" s="273">
        <f t="shared" si="22"/>
        <v>59.302499999999995</v>
      </c>
      <c r="T288" s="274">
        <f t="shared" si="23"/>
        <v>0.29750000000000654</v>
      </c>
      <c r="U288" s="275">
        <f t="shared" si="25"/>
        <v>59.231999999999999</v>
      </c>
      <c r="V288" s="275">
        <f t="shared" si="25"/>
        <v>59.372999999999998</v>
      </c>
      <c r="W288" s="276">
        <v>40.768000000000001</v>
      </c>
      <c r="X288" s="276">
        <v>40.627000000000002</v>
      </c>
    </row>
    <row r="289" spans="1:24">
      <c r="A289" s="255">
        <v>281</v>
      </c>
      <c r="B289" s="266">
        <v>1612575</v>
      </c>
      <c r="C289" s="267">
        <v>42731</v>
      </c>
      <c r="D289" s="267">
        <v>42731</v>
      </c>
      <c r="E289" s="268" t="s">
        <v>400</v>
      </c>
      <c r="F289" s="268">
        <v>30</v>
      </c>
      <c r="G289" s="269">
        <v>7.83</v>
      </c>
      <c r="H289" s="270">
        <v>58.64</v>
      </c>
      <c r="I289" s="268">
        <v>0.01</v>
      </c>
      <c r="J289" s="268">
        <v>2</v>
      </c>
      <c r="K289" s="268" t="s">
        <v>401</v>
      </c>
      <c r="L289" s="268">
        <v>1</v>
      </c>
      <c r="M289" s="268">
        <v>0.1</v>
      </c>
      <c r="N289" s="268">
        <v>0.01</v>
      </c>
      <c r="O289" s="271">
        <f t="shared" si="26"/>
        <v>1794</v>
      </c>
      <c r="P289" s="277">
        <f>(O289*2)</f>
        <v>3588</v>
      </c>
      <c r="R289" s="273">
        <f t="shared" si="21"/>
        <v>58.64</v>
      </c>
      <c r="S289" s="273">
        <f t="shared" si="22"/>
        <v>58.664000000000001</v>
      </c>
      <c r="T289" s="274">
        <f t="shared" si="23"/>
        <v>-2.4000000000000909E-2</v>
      </c>
      <c r="U289" s="275">
        <f t="shared" si="25"/>
        <v>58.515999999999998</v>
      </c>
      <c r="V289" s="275">
        <f t="shared" si="25"/>
        <v>58.811999999999998</v>
      </c>
      <c r="W289" s="276">
        <v>41.484000000000002</v>
      </c>
      <c r="X289" s="276">
        <v>41.188000000000002</v>
      </c>
    </row>
    <row r="290" spans="1:24">
      <c r="A290" s="255">
        <v>282</v>
      </c>
      <c r="B290" s="266">
        <v>1701576</v>
      </c>
      <c r="C290" s="267">
        <v>42738</v>
      </c>
      <c r="D290" s="267">
        <v>42748</v>
      </c>
      <c r="E290" s="268" t="s">
        <v>400</v>
      </c>
      <c r="F290" s="268">
        <v>25</v>
      </c>
      <c r="G290" s="269">
        <v>8.06</v>
      </c>
      <c r="H290" s="270">
        <v>59.24</v>
      </c>
      <c r="I290" s="268">
        <v>0.02</v>
      </c>
      <c r="J290" s="268">
        <v>16</v>
      </c>
      <c r="K290" s="268" t="s">
        <v>401</v>
      </c>
      <c r="L290" s="268">
        <v>1</v>
      </c>
      <c r="M290" s="268">
        <v>0.1</v>
      </c>
      <c r="N290" s="268">
        <v>0.01</v>
      </c>
      <c r="O290" s="271">
        <f t="shared" si="26"/>
        <v>1812</v>
      </c>
      <c r="P290" s="277">
        <f>(O290*2)</f>
        <v>3624</v>
      </c>
      <c r="R290" s="273">
        <f t="shared" si="21"/>
        <v>59.24</v>
      </c>
      <c r="S290" s="273">
        <f t="shared" si="22"/>
        <v>59.356499999999997</v>
      </c>
      <c r="T290" s="274">
        <f t="shared" si="23"/>
        <v>-0.11649999999999494</v>
      </c>
      <c r="U290" s="275">
        <f t="shared" si="25"/>
        <v>59.32</v>
      </c>
      <c r="V290" s="275">
        <f t="shared" si="25"/>
        <v>59.393000000000001</v>
      </c>
      <c r="W290" s="276">
        <v>40.68</v>
      </c>
      <c r="X290" s="276">
        <v>40.606999999999999</v>
      </c>
    </row>
    <row r="291" spans="1:24">
      <c r="A291" s="255">
        <v>283</v>
      </c>
      <c r="B291" s="266">
        <v>1701577</v>
      </c>
      <c r="C291" s="267">
        <v>42745</v>
      </c>
      <c r="D291" s="267">
        <v>42748</v>
      </c>
      <c r="E291" s="268" t="s">
        <v>400</v>
      </c>
      <c r="F291" s="268">
        <v>30</v>
      </c>
      <c r="G291" s="269">
        <v>8.5299999999999994</v>
      </c>
      <c r="H291" s="270">
        <v>59.57</v>
      </c>
      <c r="I291" s="268">
        <v>0.01</v>
      </c>
      <c r="J291" s="268">
        <v>12</v>
      </c>
      <c r="K291" s="268" t="s">
        <v>401</v>
      </c>
      <c r="L291" s="268">
        <v>1</v>
      </c>
      <c r="M291" s="268">
        <v>0.1</v>
      </c>
      <c r="N291" s="268">
        <v>0.01</v>
      </c>
      <c r="O291" s="271">
        <f t="shared" si="26"/>
        <v>1822</v>
      </c>
      <c r="R291" s="273">
        <f t="shared" si="21"/>
        <v>59.57</v>
      </c>
      <c r="S291" s="273">
        <f t="shared" si="22"/>
        <v>59.588000000000001</v>
      </c>
      <c r="T291" s="274">
        <f t="shared" si="23"/>
        <v>-1.8000000000000682E-2</v>
      </c>
      <c r="U291" s="275">
        <f t="shared" si="25"/>
        <v>59.612000000000002</v>
      </c>
      <c r="V291" s="275">
        <f t="shared" si="25"/>
        <v>59.564</v>
      </c>
      <c r="W291" s="276">
        <v>40.387999999999998</v>
      </c>
      <c r="X291" s="276">
        <v>40.436</v>
      </c>
    </row>
    <row r="292" spans="1:24">
      <c r="A292" s="255">
        <v>284</v>
      </c>
      <c r="B292" s="266">
        <v>1701578</v>
      </c>
      <c r="C292" s="267">
        <v>42746</v>
      </c>
      <c r="D292" s="267">
        <v>42748</v>
      </c>
      <c r="E292" s="268" t="s">
        <v>400</v>
      </c>
      <c r="F292" s="268">
        <v>25</v>
      </c>
      <c r="G292" s="269">
        <v>8.3000000000000007</v>
      </c>
      <c r="H292" s="270">
        <v>59.53</v>
      </c>
      <c r="I292" s="268">
        <v>0.01</v>
      </c>
      <c r="J292" s="268">
        <v>16</v>
      </c>
      <c r="K292" s="268" t="s">
        <v>401</v>
      </c>
      <c r="L292" s="268">
        <v>1</v>
      </c>
      <c r="M292" s="268">
        <v>0.1</v>
      </c>
      <c r="N292" s="268">
        <v>0.01</v>
      </c>
      <c r="O292" s="271">
        <f t="shared" si="26"/>
        <v>1821</v>
      </c>
      <c r="P292" s="277">
        <f t="shared" ref="P292:P298" si="28">(O292*2)</f>
        <v>3642</v>
      </c>
      <c r="R292" s="273">
        <f t="shared" si="21"/>
        <v>59.53</v>
      </c>
      <c r="S292" s="273">
        <f t="shared" si="22"/>
        <v>59.348500000000001</v>
      </c>
      <c r="T292" s="274">
        <f t="shared" si="23"/>
        <v>0.18149999999999977</v>
      </c>
      <c r="U292" s="275">
        <f t="shared" si="25"/>
        <v>59.267000000000003</v>
      </c>
      <c r="V292" s="275">
        <f t="shared" si="25"/>
        <v>59.43</v>
      </c>
      <c r="W292" s="276">
        <v>40.732999999999997</v>
      </c>
      <c r="X292" s="276">
        <v>40.57</v>
      </c>
    </row>
    <row r="293" spans="1:24">
      <c r="A293" s="255">
        <v>285</v>
      </c>
      <c r="B293" s="266">
        <v>1701579</v>
      </c>
      <c r="C293" s="267">
        <v>42759</v>
      </c>
      <c r="D293" s="267">
        <v>42769</v>
      </c>
      <c r="E293" s="268" t="s">
        <v>400</v>
      </c>
      <c r="F293" s="268">
        <v>20</v>
      </c>
      <c r="G293" s="269">
        <v>7.88</v>
      </c>
      <c r="H293" s="270">
        <v>59.7</v>
      </c>
      <c r="I293" s="268">
        <v>0.02</v>
      </c>
      <c r="J293" s="268">
        <v>2</v>
      </c>
      <c r="K293" s="268" t="s">
        <v>401</v>
      </c>
      <c r="L293" s="268">
        <v>1</v>
      </c>
      <c r="M293" s="268">
        <v>0.1</v>
      </c>
      <c r="N293" s="268">
        <v>0.01</v>
      </c>
      <c r="O293" s="271">
        <f t="shared" si="26"/>
        <v>1826</v>
      </c>
      <c r="P293" s="277">
        <f t="shared" si="28"/>
        <v>3652</v>
      </c>
      <c r="R293" s="273">
        <f t="shared" si="21"/>
        <v>59.7</v>
      </c>
      <c r="S293" s="273">
        <f t="shared" si="22"/>
        <v>59.35</v>
      </c>
      <c r="T293" s="274">
        <f t="shared" si="23"/>
        <v>0.35000000000000142</v>
      </c>
      <c r="U293" s="275">
        <f t="shared" si="25"/>
        <v>59.27</v>
      </c>
      <c r="V293" s="275">
        <f t="shared" si="25"/>
        <v>59.43</v>
      </c>
      <c r="W293" s="276">
        <v>40.729999999999997</v>
      </c>
      <c r="X293" s="276">
        <v>40.57</v>
      </c>
    </row>
    <row r="294" spans="1:24">
      <c r="A294" s="255">
        <v>286</v>
      </c>
      <c r="B294" s="266">
        <v>1701580</v>
      </c>
      <c r="C294" s="267">
        <v>42765</v>
      </c>
      <c r="D294" s="267">
        <v>42767</v>
      </c>
      <c r="E294" s="268" t="s">
        <v>400</v>
      </c>
      <c r="F294" s="268">
        <v>25</v>
      </c>
      <c r="G294" s="269">
        <v>8.51</v>
      </c>
      <c r="H294" s="270">
        <v>59.37</v>
      </c>
      <c r="I294" s="268">
        <v>0.01</v>
      </c>
      <c r="J294" s="268">
        <v>2</v>
      </c>
      <c r="K294" s="268" t="s">
        <v>401</v>
      </c>
      <c r="L294" s="268">
        <v>1</v>
      </c>
      <c r="M294" s="268">
        <v>0.1</v>
      </c>
      <c r="N294" s="268">
        <v>0.01</v>
      </c>
      <c r="O294" s="271">
        <f t="shared" si="26"/>
        <v>1816</v>
      </c>
      <c r="P294" s="277">
        <f t="shared" si="28"/>
        <v>3632</v>
      </c>
      <c r="R294" s="273">
        <f t="shared" si="21"/>
        <v>59.37</v>
      </c>
      <c r="S294" s="273">
        <f t="shared" si="22"/>
        <v>59.085999999999999</v>
      </c>
      <c r="T294" s="274">
        <f t="shared" si="23"/>
        <v>0.28399999999999892</v>
      </c>
      <c r="U294" s="275">
        <f t="shared" si="25"/>
        <v>59.085999999999999</v>
      </c>
      <c r="V294" s="275">
        <f t="shared" si="25"/>
        <v>59.085999999999999</v>
      </c>
      <c r="W294" s="276">
        <v>40.914000000000001</v>
      </c>
      <c r="X294" s="276">
        <v>40.914000000000001</v>
      </c>
    </row>
    <row r="295" spans="1:24">
      <c r="A295" s="255">
        <v>287</v>
      </c>
      <c r="B295" s="266">
        <v>1702581</v>
      </c>
      <c r="C295" s="267">
        <v>42768</v>
      </c>
      <c r="D295" s="267">
        <v>42772</v>
      </c>
      <c r="E295" s="268" t="s">
        <v>400</v>
      </c>
      <c r="F295" s="268">
        <v>25</v>
      </c>
      <c r="G295" s="269">
        <v>8.14</v>
      </c>
      <c r="H295" s="270">
        <v>59.64</v>
      </c>
      <c r="I295" s="268">
        <v>0.02</v>
      </c>
      <c r="J295" s="268">
        <v>2</v>
      </c>
      <c r="K295" s="268" t="s">
        <v>401</v>
      </c>
      <c r="L295" s="268">
        <v>1</v>
      </c>
      <c r="M295" s="268">
        <v>0.1</v>
      </c>
      <c r="N295" s="268">
        <v>0.01</v>
      </c>
      <c r="O295" s="271">
        <f t="shared" si="26"/>
        <v>1824</v>
      </c>
      <c r="P295" s="277">
        <f t="shared" si="28"/>
        <v>3648</v>
      </c>
      <c r="R295" s="273">
        <f t="shared" ref="R295:R358" si="29">(H295)</f>
        <v>59.64</v>
      </c>
      <c r="S295" s="273">
        <f t="shared" ref="S295:S358" si="30">AVERAGE(U295:V295)</f>
        <v>59.337499999999999</v>
      </c>
      <c r="T295" s="274">
        <f t="shared" ref="T295:T358" si="31">(R295-S295)</f>
        <v>0.30250000000000199</v>
      </c>
      <c r="U295" s="275">
        <f t="shared" si="25"/>
        <v>59.268000000000001</v>
      </c>
      <c r="V295" s="275">
        <f t="shared" si="25"/>
        <v>59.406999999999996</v>
      </c>
      <c r="W295" s="276">
        <v>40.731999999999999</v>
      </c>
      <c r="X295" s="276">
        <v>40.593000000000004</v>
      </c>
    </row>
    <row r="296" spans="1:24">
      <c r="A296" s="255">
        <v>288</v>
      </c>
      <c r="B296" s="266">
        <v>1702582</v>
      </c>
      <c r="C296" s="267">
        <v>42780</v>
      </c>
      <c r="D296" s="267">
        <v>42782</v>
      </c>
      <c r="E296" s="268" t="s">
        <v>400</v>
      </c>
      <c r="F296" s="268">
        <v>25</v>
      </c>
      <c r="G296" s="269">
        <v>7.9</v>
      </c>
      <c r="H296" s="270">
        <v>59.72</v>
      </c>
      <c r="I296" s="268">
        <v>0.01</v>
      </c>
      <c r="J296" s="268">
        <v>2</v>
      </c>
      <c r="K296" s="268" t="s">
        <v>401</v>
      </c>
      <c r="L296" s="268">
        <v>1</v>
      </c>
      <c r="M296" s="268">
        <v>0.1</v>
      </c>
      <c r="N296" s="268">
        <v>0.01</v>
      </c>
      <c r="O296" s="271">
        <f t="shared" si="26"/>
        <v>1827</v>
      </c>
      <c r="P296" s="277">
        <f t="shared" si="28"/>
        <v>3654</v>
      </c>
      <c r="R296" s="273">
        <f t="shared" si="29"/>
        <v>59.72</v>
      </c>
      <c r="S296" s="273">
        <f t="shared" si="30"/>
        <v>59.566000000000003</v>
      </c>
      <c r="T296" s="274">
        <f t="shared" si="31"/>
        <v>0.15399999999999636</v>
      </c>
      <c r="U296" s="275">
        <f t="shared" si="25"/>
        <v>59.57</v>
      </c>
      <c r="V296" s="275">
        <f t="shared" si="25"/>
        <v>59.561999999999998</v>
      </c>
      <c r="W296" s="276">
        <v>40.43</v>
      </c>
      <c r="X296" s="276">
        <v>40.438000000000002</v>
      </c>
    </row>
    <row r="297" spans="1:24">
      <c r="A297" s="255">
        <v>289</v>
      </c>
      <c r="B297" s="266">
        <v>1702583</v>
      </c>
      <c r="C297" s="267">
        <v>42783</v>
      </c>
      <c r="D297" s="267">
        <v>42789</v>
      </c>
      <c r="E297" s="268" t="s">
        <v>400</v>
      </c>
      <c r="F297" s="268">
        <v>35</v>
      </c>
      <c r="G297" s="269">
        <v>7.78</v>
      </c>
      <c r="H297" s="270">
        <v>59.66</v>
      </c>
      <c r="I297" s="268">
        <v>0.01</v>
      </c>
      <c r="J297" s="268">
        <v>2</v>
      </c>
      <c r="K297" s="268" t="s">
        <v>401</v>
      </c>
      <c r="L297" s="268">
        <v>1</v>
      </c>
      <c r="M297" s="268">
        <v>0.1</v>
      </c>
      <c r="N297" s="268">
        <v>0.01</v>
      </c>
      <c r="O297" s="271">
        <f t="shared" si="26"/>
        <v>1825</v>
      </c>
      <c r="P297" s="277">
        <f t="shared" si="28"/>
        <v>3650</v>
      </c>
      <c r="R297" s="273">
        <f t="shared" si="29"/>
        <v>59.66</v>
      </c>
      <c r="S297" s="273">
        <f t="shared" si="30"/>
        <v>58.861499999999999</v>
      </c>
      <c r="T297" s="274">
        <f t="shared" si="31"/>
        <v>0.7984999999999971</v>
      </c>
      <c r="U297" s="275">
        <f t="shared" si="25"/>
        <v>58.85</v>
      </c>
      <c r="V297" s="275">
        <f t="shared" si="25"/>
        <v>58.872999999999998</v>
      </c>
      <c r="W297" s="276">
        <v>41.15</v>
      </c>
      <c r="X297" s="276">
        <v>41.127000000000002</v>
      </c>
    </row>
    <row r="298" spans="1:24">
      <c r="A298" s="255">
        <v>290</v>
      </c>
      <c r="B298" s="266">
        <v>1702584</v>
      </c>
      <c r="C298" s="267">
        <v>42790</v>
      </c>
      <c r="D298" s="267">
        <v>42797</v>
      </c>
      <c r="E298" s="268" t="s">
        <v>400</v>
      </c>
      <c r="F298" s="268">
        <v>25</v>
      </c>
      <c r="G298" s="269">
        <v>7.52</v>
      </c>
      <c r="H298" s="270">
        <v>60</v>
      </c>
      <c r="I298" s="268">
        <v>0.01</v>
      </c>
      <c r="J298" s="268">
        <v>2</v>
      </c>
      <c r="K298" s="268" t="s">
        <v>401</v>
      </c>
      <c r="L298" s="268">
        <v>1</v>
      </c>
      <c r="M298" s="268">
        <v>0.1</v>
      </c>
      <c r="N298" s="268">
        <v>0.02</v>
      </c>
      <c r="O298" s="271">
        <f t="shared" si="26"/>
        <v>1836</v>
      </c>
      <c r="P298" s="277">
        <f t="shared" si="28"/>
        <v>3672</v>
      </c>
      <c r="R298" s="273">
        <f t="shared" si="29"/>
        <v>60</v>
      </c>
      <c r="S298" s="273">
        <f t="shared" si="30"/>
        <v>59.470500000000001</v>
      </c>
      <c r="T298" s="274">
        <f t="shared" si="31"/>
        <v>0.52949999999999875</v>
      </c>
      <c r="U298" s="275">
        <f t="shared" si="25"/>
        <v>59.351999999999997</v>
      </c>
      <c r="V298" s="275">
        <f t="shared" si="25"/>
        <v>59.588999999999999</v>
      </c>
      <c r="W298" s="276">
        <v>40.648000000000003</v>
      </c>
      <c r="X298" s="276">
        <v>40.411000000000001</v>
      </c>
    </row>
    <row r="299" spans="1:24">
      <c r="A299" s="255">
        <v>291</v>
      </c>
      <c r="B299" s="266">
        <v>1705585</v>
      </c>
      <c r="C299" s="267">
        <v>42872</v>
      </c>
      <c r="D299" s="267">
        <v>42874</v>
      </c>
      <c r="E299" s="268" t="s">
        <v>400</v>
      </c>
      <c r="F299" s="268">
        <v>30</v>
      </c>
      <c r="G299" s="269">
        <v>7.68</v>
      </c>
      <c r="H299" s="270">
        <v>59.65</v>
      </c>
      <c r="I299" s="268">
        <v>0.02</v>
      </c>
      <c r="J299" s="268">
        <v>12</v>
      </c>
      <c r="K299" s="268" t="s">
        <v>401</v>
      </c>
      <c r="L299" s="268">
        <v>1</v>
      </c>
      <c r="M299" s="268">
        <v>0.1</v>
      </c>
      <c r="N299" s="268">
        <v>0.01</v>
      </c>
      <c r="O299" s="271">
        <f t="shared" si="26"/>
        <v>1825</v>
      </c>
      <c r="P299" s="277">
        <f>(O299*2)</f>
        <v>3650</v>
      </c>
      <c r="R299" s="273">
        <f>(H299)</f>
        <v>59.65</v>
      </c>
      <c r="S299" s="273">
        <f>AVERAGE(U299:V299)</f>
        <v>59.308</v>
      </c>
      <c r="T299" s="274">
        <f>(R299-S299)</f>
        <v>0.34199999999999875</v>
      </c>
      <c r="U299" s="275">
        <f t="shared" si="25"/>
        <v>59.335999999999999</v>
      </c>
      <c r="V299" s="275">
        <f t="shared" si="25"/>
        <v>59.28</v>
      </c>
      <c r="W299" s="276">
        <v>40.664000000000001</v>
      </c>
      <c r="X299" s="276">
        <v>40.72</v>
      </c>
    </row>
    <row r="300" spans="1:24">
      <c r="A300" s="255">
        <v>292</v>
      </c>
      <c r="B300" s="266">
        <v>1705586</v>
      </c>
      <c r="C300" s="267">
        <v>42872</v>
      </c>
      <c r="D300" s="267">
        <v>42874</v>
      </c>
      <c r="E300" s="268" t="s">
        <v>400</v>
      </c>
      <c r="F300" s="268">
        <v>30</v>
      </c>
      <c r="G300" s="269">
        <v>7.69</v>
      </c>
      <c r="H300" s="270">
        <v>59.41</v>
      </c>
      <c r="I300" s="268">
        <v>0.02</v>
      </c>
      <c r="J300" s="268">
        <v>18</v>
      </c>
      <c r="K300" s="268" t="s">
        <v>401</v>
      </c>
      <c r="L300" s="268">
        <v>1</v>
      </c>
      <c r="M300" s="268">
        <v>0.1</v>
      </c>
      <c r="N300" s="268">
        <v>0.01</v>
      </c>
      <c r="O300" s="271">
        <f t="shared" si="26"/>
        <v>1817</v>
      </c>
      <c r="P300" s="277">
        <f>(O300*2)</f>
        <v>3634</v>
      </c>
      <c r="R300" s="273">
        <f>(H300)</f>
        <v>59.41</v>
      </c>
      <c r="S300" s="273">
        <f>AVERAGE(U300:V300)</f>
        <v>59.109000000000002</v>
      </c>
      <c r="T300" s="274">
        <f>(R300-S300)</f>
        <v>0.30099999999999483</v>
      </c>
      <c r="U300" s="275">
        <f t="shared" si="25"/>
        <v>59.1</v>
      </c>
      <c r="V300" s="275">
        <f t="shared" si="25"/>
        <v>59.118000000000002</v>
      </c>
      <c r="W300" s="276">
        <v>40.9</v>
      </c>
      <c r="X300" s="276">
        <v>40.881999999999998</v>
      </c>
    </row>
    <row r="301" spans="1:24">
      <c r="A301" s="255">
        <v>293</v>
      </c>
      <c r="B301" s="266">
        <v>1705587</v>
      </c>
      <c r="C301" s="267">
        <v>42872</v>
      </c>
      <c r="D301" s="267">
        <v>42874</v>
      </c>
      <c r="E301" s="268" t="s">
        <v>400</v>
      </c>
      <c r="F301" s="268">
        <v>30</v>
      </c>
      <c r="G301" s="269">
        <v>7.67</v>
      </c>
      <c r="H301" s="270">
        <v>59.63</v>
      </c>
      <c r="I301" s="268">
        <v>0.03</v>
      </c>
      <c r="J301" s="268">
        <v>2</v>
      </c>
      <c r="K301" s="268" t="s">
        <v>401</v>
      </c>
      <c r="L301" s="268">
        <v>1</v>
      </c>
      <c r="M301" s="268">
        <v>0.1</v>
      </c>
      <c r="N301" s="268">
        <v>0.01</v>
      </c>
      <c r="O301" s="271">
        <f t="shared" si="26"/>
        <v>1824</v>
      </c>
      <c r="P301" s="277">
        <f>(O301*2)</f>
        <v>3648</v>
      </c>
      <c r="R301" s="273">
        <f>(H301)</f>
        <v>59.63</v>
      </c>
      <c r="S301" s="273">
        <f>AVERAGE(U301:V301)</f>
        <v>59.099000000000004</v>
      </c>
      <c r="T301" s="274">
        <f>(R301-S301)</f>
        <v>0.53099999999999881</v>
      </c>
      <c r="U301" s="275">
        <f t="shared" si="25"/>
        <v>59.154000000000003</v>
      </c>
      <c r="V301" s="275">
        <f t="shared" si="25"/>
        <v>59.043999999999997</v>
      </c>
      <c r="W301" s="276">
        <v>40.845999999999997</v>
      </c>
      <c r="X301" s="276">
        <v>40.956000000000003</v>
      </c>
    </row>
    <row r="302" spans="1:24">
      <c r="A302" s="255">
        <v>294</v>
      </c>
      <c r="B302" s="266">
        <v>1705588</v>
      </c>
      <c r="C302" s="267">
        <v>42886</v>
      </c>
      <c r="D302" s="267">
        <v>42891</v>
      </c>
      <c r="E302" s="268" t="s">
        <v>400</v>
      </c>
      <c r="F302" s="268">
        <v>30</v>
      </c>
      <c r="G302" s="269">
        <v>7.49</v>
      </c>
      <c r="H302" s="270">
        <v>59.67</v>
      </c>
      <c r="I302" s="268">
        <v>0.02</v>
      </c>
      <c r="J302" s="268">
        <v>8</v>
      </c>
      <c r="K302" s="268" t="s">
        <v>401</v>
      </c>
      <c r="L302" s="268">
        <v>1</v>
      </c>
      <c r="M302" s="268">
        <v>0.1</v>
      </c>
      <c r="N302" s="268">
        <v>0.01</v>
      </c>
      <c r="O302" s="271">
        <f t="shared" si="26"/>
        <v>1825</v>
      </c>
      <c r="P302" s="277">
        <f>(O302*2)</f>
        <v>3650</v>
      </c>
      <c r="R302" s="273">
        <f>(H302)</f>
        <v>59.67</v>
      </c>
      <c r="S302" s="273">
        <f>AVERAGE(U302:V302)</f>
        <v>59.22</v>
      </c>
      <c r="T302" s="274">
        <f>(R302-S302)</f>
        <v>0.45000000000000284</v>
      </c>
      <c r="U302" s="275">
        <f>(100-W302)</f>
        <v>59.2</v>
      </c>
      <c r="V302" s="275">
        <f>(100-X302)</f>
        <v>59.24</v>
      </c>
      <c r="W302" s="276">
        <v>40.799999999999997</v>
      </c>
      <c r="X302" s="276">
        <v>40.76</v>
      </c>
    </row>
    <row r="303" spans="1:24">
      <c r="A303" s="255">
        <v>295</v>
      </c>
      <c r="B303" s="266">
        <v>1706589</v>
      </c>
      <c r="C303" s="267">
        <v>42912</v>
      </c>
      <c r="D303" s="267">
        <v>42914</v>
      </c>
      <c r="E303" s="268" t="s">
        <v>400</v>
      </c>
      <c r="F303" s="268">
        <v>25</v>
      </c>
      <c r="G303" s="269">
        <v>7.76</v>
      </c>
      <c r="H303" s="270">
        <v>58.54</v>
      </c>
      <c r="I303" s="268">
        <v>0.03</v>
      </c>
      <c r="J303" s="268">
        <v>2</v>
      </c>
      <c r="K303" s="268" t="s">
        <v>401</v>
      </c>
      <c r="L303" s="268">
        <v>1</v>
      </c>
      <c r="M303" s="268">
        <v>0.1</v>
      </c>
      <c r="N303" s="268">
        <v>0.01</v>
      </c>
      <c r="O303" s="271">
        <f t="shared" si="26"/>
        <v>1791</v>
      </c>
      <c r="R303" s="273">
        <f t="shared" si="29"/>
        <v>58.54</v>
      </c>
      <c r="S303" s="273">
        <f t="shared" si="30"/>
        <v>58.189499999999995</v>
      </c>
      <c r="T303" s="274">
        <f t="shared" si="31"/>
        <v>0.35050000000000381</v>
      </c>
      <c r="U303" s="275">
        <f t="shared" si="25"/>
        <v>58.146000000000001</v>
      </c>
      <c r="V303" s="275">
        <f t="shared" si="25"/>
        <v>58.232999999999997</v>
      </c>
      <c r="W303" s="276">
        <v>41.853999999999999</v>
      </c>
      <c r="X303" s="276">
        <v>41.767000000000003</v>
      </c>
    </row>
    <row r="304" spans="1:24">
      <c r="A304" s="255">
        <v>296</v>
      </c>
      <c r="B304" s="266">
        <v>1706590</v>
      </c>
      <c r="C304" s="267">
        <v>42908</v>
      </c>
      <c r="D304" s="267">
        <v>42914</v>
      </c>
      <c r="E304" s="268" t="s">
        <v>400</v>
      </c>
      <c r="F304" s="268">
        <v>25</v>
      </c>
      <c r="G304" s="269">
        <v>7.71</v>
      </c>
      <c r="H304" s="270">
        <v>58.85</v>
      </c>
      <c r="I304" s="268">
        <v>0.02</v>
      </c>
      <c r="J304" s="268">
        <v>10</v>
      </c>
      <c r="K304" s="268" t="s">
        <v>401</v>
      </c>
      <c r="L304" s="268">
        <v>1</v>
      </c>
      <c r="M304" s="268">
        <v>0.1</v>
      </c>
      <c r="N304" s="268">
        <v>0.01</v>
      </c>
      <c r="O304" s="271">
        <f t="shared" si="26"/>
        <v>1800</v>
      </c>
      <c r="P304" s="277">
        <f>(O304*2)</f>
        <v>3600</v>
      </c>
      <c r="R304" s="273">
        <f t="shared" si="29"/>
        <v>58.85</v>
      </c>
      <c r="S304" s="273">
        <f t="shared" si="30"/>
        <v>58.189499999999995</v>
      </c>
      <c r="T304" s="274">
        <f t="shared" si="31"/>
        <v>0.66050000000000608</v>
      </c>
      <c r="U304" s="275">
        <f t="shared" si="25"/>
        <v>58.146000000000001</v>
      </c>
      <c r="V304" s="275">
        <f t="shared" si="25"/>
        <v>58.232999999999997</v>
      </c>
      <c r="W304" s="276">
        <v>41.853999999999999</v>
      </c>
      <c r="X304" s="276">
        <v>41.767000000000003</v>
      </c>
    </row>
    <row r="305" spans="1:24">
      <c r="A305" s="255">
        <v>297</v>
      </c>
      <c r="B305" s="266">
        <v>1708591</v>
      </c>
      <c r="C305" s="267">
        <v>42963</v>
      </c>
      <c r="D305" s="267">
        <v>42969</v>
      </c>
      <c r="E305" s="268" t="s">
        <v>400</v>
      </c>
      <c r="F305" s="268">
        <v>20</v>
      </c>
      <c r="G305" s="269">
        <v>7.29</v>
      </c>
      <c r="H305" s="270">
        <v>59.2</v>
      </c>
      <c r="I305" s="268">
        <v>0.01</v>
      </c>
      <c r="J305" s="268">
        <v>14</v>
      </c>
      <c r="K305" s="268" t="s">
        <v>401</v>
      </c>
      <c r="L305" s="268">
        <v>1</v>
      </c>
      <c r="M305" s="268">
        <v>0.1</v>
      </c>
      <c r="N305" s="268">
        <v>0.01</v>
      </c>
      <c r="O305" s="271">
        <f t="shared" si="26"/>
        <v>1811</v>
      </c>
      <c r="R305" s="273">
        <f t="shared" si="29"/>
        <v>59.2</v>
      </c>
      <c r="S305" s="273">
        <f t="shared" si="30"/>
        <v>58.271999999999998</v>
      </c>
      <c r="T305" s="274">
        <f t="shared" si="31"/>
        <v>0.92800000000000438</v>
      </c>
      <c r="U305" s="275">
        <f t="shared" si="25"/>
        <v>58.253</v>
      </c>
      <c r="V305" s="275">
        <f t="shared" si="25"/>
        <v>58.290999999999997</v>
      </c>
      <c r="W305" s="276">
        <v>41.747</v>
      </c>
      <c r="X305" s="276">
        <v>41.709000000000003</v>
      </c>
    </row>
    <row r="306" spans="1:24">
      <c r="A306" s="255">
        <v>298</v>
      </c>
      <c r="B306" s="266">
        <v>1709592</v>
      </c>
      <c r="C306" s="267">
        <v>42979</v>
      </c>
      <c r="D306" s="267">
        <v>42984</v>
      </c>
      <c r="E306" s="268" t="s">
        <v>400</v>
      </c>
      <c r="F306" s="268">
        <v>30</v>
      </c>
      <c r="G306" s="269">
        <v>7.96</v>
      </c>
      <c r="H306" s="270">
        <v>58.71</v>
      </c>
      <c r="I306" s="268">
        <v>0.02</v>
      </c>
      <c r="J306" s="268">
        <v>2</v>
      </c>
      <c r="K306" s="268" t="s">
        <v>401</v>
      </c>
      <c r="L306" s="268">
        <v>1</v>
      </c>
      <c r="M306" s="268">
        <v>0.1</v>
      </c>
      <c r="N306" s="268">
        <v>0.01</v>
      </c>
      <c r="O306" s="271">
        <f t="shared" si="26"/>
        <v>1796</v>
      </c>
      <c r="P306" s="277">
        <f>(O306*2)</f>
        <v>3592</v>
      </c>
      <c r="R306" s="273">
        <f t="shared" si="29"/>
        <v>58.71</v>
      </c>
      <c r="S306" s="273">
        <f t="shared" si="30"/>
        <v>58.253</v>
      </c>
      <c r="T306" s="274">
        <f t="shared" si="31"/>
        <v>0.45700000000000074</v>
      </c>
      <c r="U306" s="275">
        <f t="shared" si="25"/>
        <v>58.262</v>
      </c>
      <c r="V306" s="275">
        <f t="shared" si="25"/>
        <v>58.244</v>
      </c>
      <c r="W306" s="276">
        <v>41.738</v>
      </c>
      <c r="X306" s="276">
        <v>41.756</v>
      </c>
    </row>
    <row r="307" spans="1:24">
      <c r="A307" s="255">
        <v>299</v>
      </c>
      <c r="B307" s="266">
        <v>1709593</v>
      </c>
      <c r="C307" s="267">
        <v>42989</v>
      </c>
      <c r="D307" s="267">
        <v>42991</v>
      </c>
      <c r="E307" s="268" t="s">
        <v>400</v>
      </c>
      <c r="F307" s="268">
        <v>40</v>
      </c>
      <c r="G307" s="269">
        <v>8.02</v>
      </c>
      <c r="H307" s="270">
        <v>58.2</v>
      </c>
      <c r="I307" s="268">
        <v>0.01</v>
      </c>
      <c r="J307" s="268">
        <v>2</v>
      </c>
      <c r="K307" s="268" t="s">
        <v>401</v>
      </c>
      <c r="L307" s="268">
        <v>1</v>
      </c>
      <c r="M307" s="268">
        <v>0.1</v>
      </c>
      <c r="N307" s="268">
        <v>0.01</v>
      </c>
      <c r="O307" s="271">
        <f t="shared" si="26"/>
        <v>1780</v>
      </c>
      <c r="P307" s="277">
        <f>(O307*2)</f>
        <v>3560</v>
      </c>
      <c r="R307" s="273">
        <f t="shared" si="29"/>
        <v>58.2</v>
      </c>
      <c r="S307" s="273">
        <f t="shared" si="30"/>
        <v>58.144999999999996</v>
      </c>
      <c r="T307" s="274">
        <f t="shared" si="31"/>
        <v>5.5000000000006821E-2</v>
      </c>
      <c r="U307" s="275">
        <f t="shared" si="25"/>
        <v>58.18</v>
      </c>
      <c r="V307" s="275">
        <f t="shared" si="25"/>
        <v>58.11</v>
      </c>
      <c r="W307" s="276">
        <v>41.82</v>
      </c>
      <c r="X307" s="276">
        <v>41.89</v>
      </c>
    </row>
    <row r="308" spans="1:24">
      <c r="A308" s="255">
        <v>300</v>
      </c>
      <c r="B308" s="266">
        <v>1709594</v>
      </c>
      <c r="C308" s="267">
        <v>42992</v>
      </c>
      <c r="D308" s="267">
        <v>43000</v>
      </c>
      <c r="E308" s="268" t="s">
        <v>400</v>
      </c>
      <c r="F308" s="268">
        <v>35</v>
      </c>
      <c r="G308" s="269">
        <v>7.96</v>
      </c>
      <c r="H308" s="270">
        <v>58.68</v>
      </c>
      <c r="I308" s="268">
        <v>0.01</v>
      </c>
      <c r="J308" s="268">
        <v>2</v>
      </c>
      <c r="K308" s="268" t="s">
        <v>401</v>
      </c>
      <c r="L308" s="268">
        <v>1</v>
      </c>
      <c r="M308" s="268">
        <v>0.1</v>
      </c>
      <c r="N308" s="268">
        <v>0.01</v>
      </c>
      <c r="O308" s="271">
        <f t="shared" si="26"/>
        <v>1795</v>
      </c>
      <c r="P308" s="277">
        <f>(O308*2)</f>
        <v>3590</v>
      </c>
      <c r="R308" s="273">
        <f>(H308)</f>
        <v>58.68</v>
      </c>
      <c r="S308" s="273">
        <f>AVERAGE(U308:V308)</f>
        <v>57.954999999999998</v>
      </c>
      <c r="T308" s="274">
        <f>(R308-S308)</f>
        <v>0.72500000000000142</v>
      </c>
      <c r="U308" s="275">
        <f>(100-W308)</f>
        <v>57.94</v>
      </c>
      <c r="V308" s="275">
        <f>(100-X308)</f>
        <v>57.97</v>
      </c>
      <c r="W308" s="276">
        <v>42.06</v>
      </c>
      <c r="X308" s="276">
        <v>42.03</v>
      </c>
    </row>
    <row r="309" spans="1:24">
      <c r="A309" s="255">
        <v>301</v>
      </c>
      <c r="B309" s="266">
        <v>1710595</v>
      </c>
      <c r="C309" s="267">
        <v>43020</v>
      </c>
      <c r="D309" s="267">
        <v>43025</v>
      </c>
      <c r="E309" s="268" t="s">
        <v>400</v>
      </c>
      <c r="F309" s="268">
        <v>30</v>
      </c>
      <c r="G309" s="269">
        <v>7.94</v>
      </c>
      <c r="H309" s="270">
        <v>58.71</v>
      </c>
      <c r="I309" s="268">
        <v>0.01</v>
      </c>
      <c r="J309" s="268">
        <v>2</v>
      </c>
      <c r="K309" s="268" t="s">
        <v>401</v>
      </c>
      <c r="L309" s="268">
        <v>1</v>
      </c>
      <c r="M309" s="268">
        <v>0.1</v>
      </c>
      <c r="N309" s="268">
        <v>0.01</v>
      </c>
      <c r="O309" s="271">
        <f t="shared" si="26"/>
        <v>1796</v>
      </c>
      <c r="R309" s="273">
        <f t="shared" si="29"/>
        <v>58.71</v>
      </c>
      <c r="S309" s="273">
        <f t="shared" si="30"/>
        <v>58.488</v>
      </c>
      <c r="T309" s="274">
        <f t="shared" si="31"/>
        <v>0.22200000000000131</v>
      </c>
      <c r="U309" s="275">
        <f t="shared" si="25"/>
        <v>58.572000000000003</v>
      </c>
      <c r="V309" s="275">
        <f t="shared" si="25"/>
        <v>58.404000000000003</v>
      </c>
      <c r="W309" s="276">
        <v>41.427999999999997</v>
      </c>
      <c r="X309" s="276">
        <v>41.595999999999997</v>
      </c>
    </row>
    <row r="310" spans="1:24">
      <c r="A310" s="255">
        <v>302</v>
      </c>
      <c r="B310" s="266">
        <v>1710596</v>
      </c>
      <c r="C310" s="267">
        <v>43027</v>
      </c>
      <c r="D310" s="267">
        <v>43031</v>
      </c>
      <c r="E310" s="268" t="s">
        <v>400</v>
      </c>
      <c r="F310" s="268">
        <v>25</v>
      </c>
      <c r="G310" s="269">
        <v>7.81</v>
      </c>
      <c r="H310" s="270">
        <v>58.08</v>
      </c>
      <c r="I310" s="268">
        <v>0.01</v>
      </c>
      <c r="J310" s="268">
        <v>2</v>
      </c>
      <c r="K310" s="268" t="s">
        <v>401</v>
      </c>
      <c r="L310" s="268">
        <v>1</v>
      </c>
      <c r="M310" s="268">
        <v>0.1</v>
      </c>
      <c r="N310" s="268">
        <v>0.01</v>
      </c>
      <c r="O310" s="271">
        <f t="shared" si="26"/>
        <v>1777</v>
      </c>
      <c r="P310" s="277">
        <f>(O310*2)</f>
        <v>3554</v>
      </c>
      <c r="R310" s="273">
        <f t="shared" si="29"/>
        <v>58.08</v>
      </c>
      <c r="S310" s="273">
        <f t="shared" si="30"/>
        <v>58.100200000000001</v>
      </c>
      <c r="T310" s="274">
        <f t="shared" si="31"/>
        <v>-2.020000000000266E-2</v>
      </c>
      <c r="U310" s="275">
        <f t="shared" si="25"/>
        <v>58.107399999999998</v>
      </c>
      <c r="V310" s="275">
        <f t="shared" si="25"/>
        <v>58.093000000000004</v>
      </c>
      <c r="W310" s="276">
        <v>41.892600000000002</v>
      </c>
      <c r="X310" s="276">
        <v>41.906999999999996</v>
      </c>
    </row>
    <row r="311" spans="1:24">
      <c r="A311" s="255">
        <v>303</v>
      </c>
      <c r="B311" s="266">
        <v>1710597</v>
      </c>
      <c r="C311" s="267">
        <v>43034</v>
      </c>
      <c r="D311" s="267">
        <v>43035</v>
      </c>
      <c r="E311" s="268" t="s">
        <v>400</v>
      </c>
      <c r="F311" s="268">
        <v>25</v>
      </c>
      <c r="G311" s="269">
        <v>7.66</v>
      </c>
      <c r="H311" s="270">
        <v>58.19</v>
      </c>
      <c r="I311" s="268">
        <v>0.01</v>
      </c>
      <c r="J311" s="268">
        <v>8</v>
      </c>
      <c r="K311" s="268" t="s">
        <v>401</v>
      </c>
      <c r="L311" s="268">
        <v>1</v>
      </c>
      <c r="M311" s="268">
        <v>0.1</v>
      </c>
      <c r="N311" s="268">
        <v>0.02</v>
      </c>
      <c r="O311" s="271">
        <f>ROUNDDOWN((3060*H311/100),0)</f>
        <v>1780</v>
      </c>
      <c r="P311" s="277">
        <f>(O311*2)</f>
        <v>3560</v>
      </c>
      <c r="R311" s="273">
        <f>(H311)</f>
        <v>58.19</v>
      </c>
      <c r="S311" s="273">
        <f>AVERAGE(U311:V311)</f>
        <v>58.252499999999998</v>
      </c>
      <c r="T311" s="274">
        <f>(R311-S311)</f>
        <v>-6.25E-2</v>
      </c>
      <c r="U311" s="275">
        <f t="shared" si="25"/>
        <v>58.173000000000002</v>
      </c>
      <c r="V311" s="275">
        <f t="shared" si="25"/>
        <v>58.332000000000001</v>
      </c>
      <c r="W311" s="276">
        <v>41.826999999999998</v>
      </c>
      <c r="X311" s="276">
        <v>41.667999999999999</v>
      </c>
    </row>
    <row r="312" spans="1:24">
      <c r="A312" s="255">
        <v>304</v>
      </c>
      <c r="B312" s="266">
        <v>1711598</v>
      </c>
      <c r="C312" s="267">
        <v>43041</v>
      </c>
      <c r="D312" s="267">
        <v>43045</v>
      </c>
      <c r="E312" s="268" t="s">
        <v>400</v>
      </c>
      <c r="F312" s="268">
        <v>30</v>
      </c>
      <c r="G312" s="269">
        <v>7.9</v>
      </c>
      <c r="H312" s="270">
        <v>58.82</v>
      </c>
      <c r="I312" s="268">
        <v>0.02</v>
      </c>
      <c r="J312" s="268">
        <v>4</v>
      </c>
      <c r="K312" s="268" t="s">
        <v>401</v>
      </c>
      <c r="L312" s="268">
        <v>1</v>
      </c>
      <c r="M312" s="268">
        <v>0.1</v>
      </c>
      <c r="N312" s="268">
        <v>0.01</v>
      </c>
      <c r="O312" s="271">
        <f>ROUNDDOWN((3060*H312/100),0)</f>
        <v>1799</v>
      </c>
      <c r="P312" s="277">
        <f>(O312*2)</f>
        <v>3598</v>
      </c>
      <c r="R312" s="273">
        <f>(H312)</f>
        <v>58.82</v>
      </c>
      <c r="S312" s="273">
        <f>AVERAGE(U312:V312)</f>
        <v>58.188000000000002</v>
      </c>
      <c r="T312" s="274">
        <f>(R312-S312)</f>
        <v>0.6319999999999979</v>
      </c>
      <c r="U312" s="275">
        <f t="shared" si="25"/>
        <v>58.064</v>
      </c>
      <c r="V312" s="275">
        <f t="shared" si="25"/>
        <v>58.311999999999998</v>
      </c>
      <c r="W312" s="276">
        <v>41.936</v>
      </c>
      <c r="X312" s="276">
        <v>41.688000000000002</v>
      </c>
    </row>
    <row r="313" spans="1:24">
      <c r="A313" s="255">
        <v>305</v>
      </c>
      <c r="B313" s="266">
        <v>1712599</v>
      </c>
      <c r="C313" s="267">
        <v>43070</v>
      </c>
      <c r="D313" s="267">
        <v>43075</v>
      </c>
      <c r="E313" s="268" t="s">
        <v>400</v>
      </c>
      <c r="F313" s="268">
        <v>25</v>
      </c>
      <c r="G313" s="269">
        <v>7.85</v>
      </c>
      <c r="H313" s="270">
        <v>59.18</v>
      </c>
      <c r="I313" s="268">
        <v>0.01</v>
      </c>
      <c r="J313" s="268">
        <v>2</v>
      </c>
      <c r="K313" s="268" t="s">
        <v>401</v>
      </c>
      <c r="L313" s="268">
        <v>1</v>
      </c>
      <c r="M313" s="268">
        <v>0.1</v>
      </c>
      <c r="N313" s="268">
        <v>0.01</v>
      </c>
      <c r="O313" s="271">
        <f t="shared" si="26"/>
        <v>1810</v>
      </c>
      <c r="P313" s="277">
        <f>(O313*2)</f>
        <v>3620</v>
      </c>
      <c r="R313" s="273">
        <f t="shared" si="29"/>
        <v>59.18</v>
      </c>
      <c r="S313" s="273">
        <f t="shared" si="30"/>
        <v>58.234000000000002</v>
      </c>
      <c r="T313" s="274">
        <f t="shared" si="31"/>
        <v>0.94599999999999795</v>
      </c>
      <c r="U313" s="275">
        <f t="shared" si="25"/>
        <v>58.329000000000001</v>
      </c>
      <c r="V313" s="275">
        <f t="shared" si="25"/>
        <v>58.139000000000003</v>
      </c>
      <c r="W313" s="276">
        <v>41.670999999999999</v>
      </c>
      <c r="X313" s="276">
        <v>41.860999999999997</v>
      </c>
    </row>
    <row r="314" spans="1:24">
      <c r="A314" s="255">
        <v>306</v>
      </c>
      <c r="B314" s="266">
        <v>1712600</v>
      </c>
      <c r="C314" s="267">
        <v>43076</v>
      </c>
      <c r="D314" s="267">
        <v>43080</v>
      </c>
      <c r="E314" s="268" t="s">
        <v>400</v>
      </c>
      <c r="F314" s="268">
        <v>30</v>
      </c>
      <c r="G314" s="269">
        <v>7.93</v>
      </c>
      <c r="H314" s="270">
        <v>58.55</v>
      </c>
      <c r="I314" s="268">
        <v>0.02</v>
      </c>
      <c r="J314" s="268">
        <v>2</v>
      </c>
      <c r="K314" s="268" t="s">
        <v>401</v>
      </c>
      <c r="L314" s="268">
        <v>1</v>
      </c>
      <c r="M314" s="268">
        <v>0.1</v>
      </c>
      <c r="N314" s="268">
        <v>0.03</v>
      </c>
      <c r="O314" s="271">
        <f t="shared" si="26"/>
        <v>1791</v>
      </c>
      <c r="R314" s="273">
        <f t="shared" si="29"/>
        <v>58.55</v>
      </c>
      <c r="S314" s="273">
        <f t="shared" si="30"/>
        <v>58.138500000000001</v>
      </c>
      <c r="T314" s="274">
        <f t="shared" si="31"/>
        <v>0.41149999999999665</v>
      </c>
      <c r="U314" s="275">
        <f t="shared" si="25"/>
        <v>58.11</v>
      </c>
      <c r="V314" s="275">
        <f t="shared" si="25"/>
        <v>58.167000000000002</v>
      </c>
      <c r="W314" s="276">
        <v>41.89</v>
      </c>
      <c r="X314" s="276">
        <v>41.832999999999998</v>
      </c>
    </row>
    <row r="315" spans="1:24">
      <c r="A315" s="255">
        <v>307</v>
      </c>
      <c r="B315" s="266">
        <v>1712601</v>
      </c>
      <c r="C315" s="267">
        <v>43085</v>
      </c>
      <c r="D315" s="267">
        <v>43089</v>
      </c>
      <c r="E315" s="268" t="s">
        <v>400</v>
      </c>
      <c r="F315" s="268">
        <v>25</v>
      </c>
      <c r="G315" s="269">
        <v>7.8</v>
      </c>
      <c r="H315" s="270">
        <v>58.75</v>
      </c>
      <c r="I315" s="268">
        <v>0.02</v>
      </c>
      <c r="J315" s="268">
        <v>2</v>
      </c>
      <c r="K315" s="268" t="s">
        <v>401</v>
      </c>
      <c r="L315" s="268">
        <v>1</v>
      </c>
      <c r="M315" s="268">
        <v>0.1</v>
      </c>
      <c r="N315" s="268">
        <v>0.01</v>
      </c>
      <c r="O315" s="271">
        <f t="shared" si="26"/>
        <v>1797</v>
      </c>
      <c r="R315" s="273">
        <f t="shared" si="29"/>
        <v>58.75</v>
      </c>
      <c r="S315" s="273">
        <f t="shared" si="30"/>
        <v>58.042000000000002</v>
      </c>
      <c r="T315" s="274">
        <f t="shared" si="31"/>
        <v>0.70799999999999841</v>
      </c>
      <c r="U315" s="275">
        <f t="shared" si="25"/>
        <v>58.072000000000003</v>
      </c>
      <c r="V315" s="275">
        <f t="shared" si="25"/>
        <v>58.012</v>
      </c>
      <c r="W315" s="276">
        <v>41.927999999999997</v>
      </c>
      <c r="X315" s="276">
        <v>41.988</v>
      </c>
    </row>
    <row r="316" spans="1:24">
      <c r="A316" s="255">
        <v>308</v>
      </c>
      <c r="B316" s="266">
        <v>1712602</v>
      </c>
      <c r="C316" s="267">
        <v>43090</v>
      </c>
      <c r="D316" s="267">
        <v>43091</v>
      </c>
      <c r="E316" s="268" t="s">
        <v>400</v>
      </c>
      <c r="F316" s="268">
        <v>20</v>
      </c>
      <c r="G316" s="269">
        <v>7.17</v>
      </c>
      <c r="H316" s="270">
        <v>58.93</v>
      </c>
      <c r="I316" s="268">
        <v>0.01</v>
      </c>
      <c r="J316" s="268">
        <v>2</v>
      </c>
      <c r="K316" s="268" t="s">
        <v>401</v>
      </c>
      <c r="L316" s="268">
        <v>1</v>
      </c>
      <c r="M316" s="268">
        <v>0.1</v>
      </c>
      <c r="N316" s="268">
        <v>0.01</v>
      </c>
      <c r="O316" s="271">
        <f t="shared" si="26"/>
        <v>1803</v>
      </c>
      <c r="P316" s="277">
        <f t="shared" ref="P316:P325" si="32">(O316*2)</f>
        <v>3606</v>
      </c>
      <c r="R316" s="273">
        <f t="shared" si="29"/>
        <v>58.93</v>
      </c>
      <c r="S316" s="273">
        <f t="shared" si="30"/>
        <v>58.415000000000006</v>
      </c>
      <c r="T316" s="274">
        <f t="shared" si="31"/>
        <v>0.51499999999999346</v>
      </c>
      <c r="U316" s="275">
        <f t="shared" si="25"/>
        <v>58.31</v>
      </c>
      <c r="V316" s="275">
        <f t="shared" si="25"/>
        <v>58.52</v>
      </c>
      <c r="W316" s="276">
        <v>41.69</v>
      </c>
      <c r="X316" s="276">
        <v>41.48</v>
      </c>
    </row>
    <row r="317" spans="1:24">
      <c r="A317" s="255">
        <v>309</v>
      </c>
      <c r="B317" s="266">
        <v>1801603</v>
      </c>
      <c r="C317" s="267">
        <v>43119</v>
      </c>
      <c r="D317" s="267">
        <v>43124</v>
      </c>
      <c r="E317" s="268" t="s">
        <v>400</v>
      </c>
      <c r="F317" s="268">
        <v>25</v>
      </c>
      <c r="G317" s="269">
        <v>8.1199999999999992</v>
      </c>
      <c r="H317" s="270">
        <v>59.51</v>
      </c>
      <c r="I317" s="268">
        <v>0.02</v>
      </c>
      <c r="J317" s="268">
        <v>10</v>
      </c>
      <c r="K317" s="268" t="s">
        <v>401</v>
      </c>
      <c r="L317" s="268">
        <v>1</v>
      </c>
      <c r="M317" s="268">
        <v>0.1</v>
      </c>
      <c r="N317" s="268">
        <v>0.01</v>
      </c>
      <c r="O317" s="271">
        <f t="shared" si="26"/>
        <v>1821</v>
      </c>
      <c r="P317" s="277">
        <f t="shared" si="32"/>
        <v>3642</v>
      </c>
      <c r="R317" s="273">
        <f t="shared" si="29"/>
        <v>59.51</v>
      </c>
      <c r="S317" s="273">
        <f t="shared" si="30"/>
        <v>59.101500000000001</v>
      </c>
      <c r="T317" s="274">
        <f t="shared" si="31"/>
        <v>0.40849999999999653</v>
      </c>
      <c r="U317" s="275">
        <f t="shared" si="25"/>
        <v>59.037999999999997</v>
      </c>
      <c r="V317" s="275">
        <f t="shared" si="25"/>
        <v>59.164999999999999</v>
      </c>
      <c r="W317" s="276">
        <v>40.962000000000003</v>
      </c>
      <c r="X317" s="276">
        <v>40.835000000000001</v>
      </c>
    </row>
    <row r="318" spans="1:24">
      <c r="A318" s="255">
        <v>310</v>
      </c>
      <c r="B318" s="266">
        <v>1802604</v>
      </c>
      <c r="C318" s="267">
        <v>43136</v>
      </c>
      <c r="D318" s="267">
        <v>43140</v>
      </c>
      <c r="E318" s="268" t="s">
        <v>400</v>
      </c>
      <c r="F318" s="268">
        <v>35</v>
      </c>
      <c r="G318" s="269">
        <v>8.06</v>
      </c>
      <c r="H318" s="270">
        <v>59.99</v>
      </c>
      <c r="I318" s="268">
        <v>0.01</v>
      </c>
      <c r="J318" s="268">
        <v>2</v>
      </c>
      <c r="K318" s="268" t="s">
        <v>401</v>
      </c>
      <c r="L318" s="268">
        <v>1</v>
      </c>
      <c r="M318" s="268">
        <v>0.1</v>
      </c>
      <c r="N318" s="268">
        <v>0.01</v>
      </c>
      <c r="O318" s="271">
        <f t="shared" si="26"/>
        <v>1835</v>
      </c>
      <c r="P318" s="277">
        <f t="shared" si="32"/>
        <v>3670</v>
      </c>
      <c r="R318" s="273">
        <f t="shared" si="29"/>
        <v>59.99</v>
      </c>
      <c r="S318" s="273">
        <f t="shared" si="30"/>
        <v>59.248999999999995</v>
      </c>
      <c r="T318" s="274">
        <f t="shared" si="31"/>
        <v>0.74100000000000676</v>
      </c>
      <c r="U318" s="275">
        <f t="shared" si="25"/>
        <v>59.372999999999998</v>
      </c>
      <c r="V318" s="275">
        <f t="shared" si="25"/>
        <v>59.125</v>
      </c>
      <c r="W318" s="276">
        <v>40.627000000000002</v>
      </c>
      <c r="X318" s="276">
        <v>40.875</v>
      </c>
    </row>
    <row r="319" spans="1:24">
      <c r="A319" s="255">
        <v>311</v>
      </c>
      <c r="B319" s="266">
        <v>1802605</v>
      </c>
      <c r="C319" s="267">
        <v>43148</v>
      </c>
      <c r="D319" s="267">
        <v>43151</v>
      </c>
      <c r="E319" s="268" t="s">
        <v>400</v>
      </c>
      <c r="F319" s="268">
        <v>30</v>
      </c>
      <c r="G319" s="269">
        <v>7.97</v>
      </c>
      <c r="H319" s="270">
        <v>59.06</v>
      </c>
      <c r="I319" s="268">
        <v>0.01</v>
      </c>
      <c r="J319" s="268">
        <v>2</v>
      </c>
      <c r="K319" s="268" t="s">
        <v>401</v>
      </c>
      <c r="L319" s="268">
        <v>1</v>
      </c>
      <c r="M319" s="268">
        <v>0.1</v>
      </c>
      <c r="N319" s="268">
        <v>0.01</v>
      </c>
      <c r="O319" s="271">
        <f>ROUNDDOWN((3060*H319/100),0)</f>
        <v>1807</v>
      </c>
      <c r="P319" s="277">
        <f t="shared" si="32"/>
        <v>3614</v>
      </c>
      <c r="R319" s="273">
        <f>(H319)</f>
        <v>59.06</v>
      </c>
      <c r="S319" s="273">
        <f>AVERAGE(U319:V319)</f>
        <v>58.42</v>
      </c>
      <c r="T319" s="274">
        <f>(R319-S319)</f>
        <v>0.64000000000000057</v>
      </c>
      <c r="U319" s="275">
        <f>(100-W319)</f>
        <v>58.509</v>
      </c>
      <c r="V319" s="275">
        <f>(100-X319)</f>
        <v>58.331000000000003</v>
      </c>
      <c r="W319" s="276">
        <v>41.491</v>
      </c>
      <c r="X319" s="276">
        <v>41.668999999999997</v>
      </c>
    </row>
    <row r="320" spans="1:24">
      <c r="A320" s="255">
        <v>312</v>
      </c>
      <c r="B320" s="266">
        <v>1802606</v>
      </c>
      <c r="C320" s="267">
        <v>43155</v>
      </c>
      <c r="D320" s="267">
        <v>43158</v>
      </c>
      <c r="E320" s="268" t="s">
        <v>400</v>
      </c>
      <c r="F320" s="268">
        <v>20</v>
      </c>
      <c r="G320" s="269">
        <v>7.76</v>
      </c>
      <c r="H320" s="270">
        <v>59.04</v>
      </c>
      <c r="I320" s="268">
        <v>0.02</v>
      </c>
      <c r="J320" s="268">
        <v>2</v>
      </c>
      <c r="K320" s="268" t="s">
        <v>401</v>
      </c>
      <c r="L320" s="268">
        <v>1</v>
      </c>
      <c r="M320" s="268">
        <v>0.1</v>
      </c>
      <c r="N320" s="268">
        <v>0.01</v>
      </c>
      <c r="O320" s="271">
        <f t="shared" si="26"/>
        <v>1806</v>
      </c>
      <c r="P320" s="277">
        <f t="shared" si="32"/>
        <v>3612</v>
      </c>
      <c r="R320" s="273">
        <f t="shared" si="29"/>
        <v>59.04</v>
      </c>
      <c r="S320" s="273">
        <f t="shared" si="30"/>
        <v>58.711500000000001</v>
      </c>
      <c r="T320" s="274">
        <f t="shared" si="31"/>
        <v>0.32849999999999824</v>
      </c>
      <c r="U320" s="275">
        <f t="shared" si="25"/>
        <v>58.75</v>
      </c>
      <c r="V320" s="275">
        <f t="shared" si="25"/>
        <v>58.673000000000002</v>
      </c>
      <c r="W320" s="276">
        <v>41.25</v>
      </c>
      <c r="X320" s="276">
        <v>41.326999999999998</v>
      </c>
    </row>
    <row r="321" spans="1:24">
      <c r="A321" s="255">
        <v>313</v>
      </c>
      <c r="B321" s="266">
        <v>1803607</v>
      </c>
      <c r="C321" s="267">
        <v>43168</v>
      </c>
      <c r="D321" s="267">
        <v>43172</v>
      </c>
      <c r="E321" s="268" t="s">
        <v>400</v>
      </c>
      <c r="F321" s="268">
        <v>25</v>
      </c>
      <c r="G321" s="269">
        <v>7.74</v>
      </c>
      <c r="H321" s="270">
        <v>58.67</v>
      </c>
      <c r="I321" s="268">
        <v>0.02</v>
      </c>
      <c r="J321" s="268">
        <v>8</v>
      </c>
      <c r="K321" s="268" t="s">
        <v>401</v>
      </c>
      <c r="L321" s="268">
        <v>1</v>
      </c>
      <c r="M321" s="268">
        <v>0.1</v>
      </c>
      <c r="N321" s="268">
        <v>0.02</v>
      </c>
      <c r="O321" s="271">
        <f t="shared" si="26"/>
        <v>1795</v>
      </c>
      <c r="P321" s="277">
        <f t="shared" si="32"/>
        <v>3590</v>
      </c>
      <c r="R321" s="273">
        <f t="shared" si="29"/>
        <v>58.67</v>
      </c>
      <c r="S321" s="273">
        <f t="shared" si="30"/>
        <v>58.399000000000001</v>
      </c>
      <c r="T321" s="274">
        <f t="shared" si="31"/>
        <v>0.2710000000000008</v>
      </c>
      <c r="U321" s="275">
        <f t="shared" si="25"/>
        <v>58.341000000000001</v>
      </c>
      <c r="V321" s="275">
        <f t="shared" si="25"/>
        <v>58.457000000000001</v>
      </c>
      <c r="W321" s="276">
        <v>41.658999999999999</v>
      </c>
      <c r="X321" s="276">
        <v>41.542999999999999</v>
      </c>
    </row>
    <row r="322" spans="1:24">
      <c r="A322" s="255">
        <v>314</v>
      </c>
      <c r="B322" s="266">
        <v>1803608</v>
      </c>
      <c r="C322" s="267">
        <v>43172</v>
      </c>
      <c r="D322" s="267">
        <v>43175</v>
      </c>
      <c r="E322" s="268" t="s">
        <v>400</v>
      </c>
      <c r="F322" s="268">
        <v>20</v>
      </c>
      <c r="G322" s="269">
        <v>6.83</v>
      </c>
      <c r="H322" s="270">
        <v>58.82</v>
      </c>
      <c r="I322" s="268">
        <v>0.01</v>
      </c>
      <c r="J322" s="268">
        <v>6</v>
      </c>
      <c r="K322" s="268" t="s">
        <v>401</v>
      </c>
      <c r="L322" s="268">
        <v>1</v>
      </c>
      <c r="M322" s="268">
        <v>0.1</v>
      </c>
      <c r="N322" s="268">
        <v>0.01</v>
      </c>
      <c r="O322" s="271">
        <f t="shared" si="26"/>
        <v>1799</v>
      </c>
      <c r="P322" s="277">
        <f t="shared" si="32"/>
        <v>3598</v>
      </c>
      <c r="R322" s="273">
        <f t="shared" si="29"/>
        <v>58.82</v>
      </c>
      <c r="S322" s="273">
        <f t="shared" si="30"/>
        <v>58.198</v>
      </c>
      <c r="T322" s="274">
        <f t="shared" si="31"/>
        <v>0.62199999999999989</v>
      </c>
      <c r="U322" s="275">
        <f t="shared" si="25"/>
        <v>58.302</v>
      </c>
      <c r="V322" s="275">
        <f t="shared" si="25"/>
        <v>58.094000000000001</v>
      </c>
      <c r="W322" s="276">
        <v>41.698</v>
      </c>
      <c r="X322" s="276">
        <v>41.905999999999999</v>
      </c>
    </row>
    <row r="323" spans="1:24">
      <c r="A323" s="255">
        <v>315</v>
      </c>
      <c r="B323" s="266">
        <v>1803609</v>
      </c>
      <c r="C323" s="267">
        <v>43179</v>
      </c>
      <c r="D323" s="267">
        <v>43185</v>
      </c>
      <c r="E323" s="268" t="s">
        <v>400</v>
      </c>
      <c r="F323" s="268">
        <v>30</v>
      </c>
      <c r="G323" s="269">
        <v>7.7</v>
      </c>
      <c r="H323" s="270">
        <v>58.92</v>
      </c>
      <c r="I323" s="268">
        <v>0.02</v>
      </c>
      <c r="J323" s="268">
        <v>2</v>
      </c>
      <c r="K323" s="268" t="s">
        <v>401</v>
      </c>
      <c r="L323" s="268">
        <v>1</v>
      </c>
      <c r="M323" s="268">
        <v>0.1</v>
      </c>
      <c r="N323" s="268">
        <v>0.01</v>
      </c>
      <c r="O323" s="271">
        <f t="shared" si="26"/>
        <v>1802</v>
      </c>
      <c r="P323" s="277">
        <f t="shared" si="32"/>
        <v>3604</v>
      </c>
      <c r="R323" s="273">
        <f t="shared" si="29"/>
        <v>58.92</v>
      </c>
      <c r="S323" s="273">
        <f t="shared" si="30"/>
        <v>58.54</v>
      </c>
      <c r="T323" s="274">
        <f t="shared" si="31"/>
        <v>0.38000000000000256</v>
      </c>
      <c r="U323" s="275">
        <f t="shared" si="25"/>
        <v>58.32</v>
      </c>
      <c r="V323" s="275">
        <f t="shared" si="25"/>
        <v>58.76</v>
      </c>
      <c r="W323" s="276">
        <v>41.68</v>
      </c>
      <c r="X323" s="276">
        <v>41.24</v>
      </c>
    </row>
    <row r="324" spans="1:24">
      <c r="A324" s="255">
        <v>316</v>
      </c>
      <c r="B324" s="266">
        <v>1803610</v>
      </c>
      <c r="C324" s="267">
        <v>43190</v>
      </c>
      <c r="D324" s="267">
        <v>43193</v>
      </c>
      <c r="E324" s="268" t="s">
        <v>400</v>
      </c>
      <c r="F324" s="268">
        <v>20</v>
      </c>
      <c r="G324" s="269">
        <v>7.94</v>
      </c>
      <c r="H324" s="270">
        <v>59.11</v>
      </c>
      <c r="I324" s="268">
        <v>0.03</v>
      </c>
      <c r="J324" s="268">
        <v>26</v>
      </c>
      <c r="K324" s="268" t="s">
        <v>401</v>
      </c>
      <c r="L324" s="268">
        <v>1</v>
      </c>
      <c r="M324" s="268">
        <v>0.1</v>
      </c>
      <c r="N324" s="268">
        <v>0.01</v>
      </c>
      <c r="O324" s="271">
        <f t="shared" si="26"/>
        <v>1808</v>
      </c>
      <c r="P324" s="277">
        <f t="shared" si="32"/>
        <v>3616</v>
      </c>
      <c r="R324" s="273">
        <f t="shared" si="29"/>
        <v>59.11</v>
      </c>
      <c r="S324" s="273">
        <f t="shared" si="30"/>
        <v>58.513000000000005</v>
      </c>
      <c r="T324" s="274">
        <f t="shared" si="31"/>
        <v>0.5969999999999942</v>
      </c>
      <c r="U324" s="275">
        <f t="shared" si="25"/>
        <v>58.469000000000001</v>
      </c>
      <c r="V324" s="275">
        <f t="shared" si="25"/>
        <v>58.557000000000002</v>
      </c>
      <c r="W324" s="276">
        <v>41.530999999999999</v>
      </c>
      <c r="X324" s="276">
        <v>41.442999999999998</v>
      </c>
    </row>
    <row r="325" spans="1:24">
      <c r="A325" s="255">
        <v>317</v>
      </c>
      <c r="B325" s="266">
        <v>1804611</v>
      </c>
      <c r="C325" s="267">
        <v>43195</v>
      </c>
      <c r="D325" s="267">
        <v>43200</v>
      </c>
      <c r="E325" s="268" t="s">
        <v>400</v>
      </c>
      <c r="F325" s="268">
        <v>20</v>
      </c>
      <c r="G325" s="269">
        <v>7.95</v>
      </c>
      <c r="H325" s="270">
        <v>59.61</v>
      </c>
      <c r="I325" s="268">
        <v>0.02</v>
      </c>
      <c r="J325" s="268">
        <v>2</v>
      </c>
      <c r="K325" s="268" t="s">
        <v>401</v>
      </c>
      <c r="L325" s="268">
        <v>1</v>
      </c>
      <c r="M325" s="268">
        <v>0.1</v>
      </c>
      <c r="N325" s="268">
        <v>0.01</v>
      </c>
      <c r="O325" s="271">
        <f t="shared" si="26"/>
        <v>1824</v>
      </c>
      <c r="P325" s="277">
        <f t="shared" si="32"/>
        <v>3648</v>
      </c>
      <c r="R325" s="273">
        <f t="shared" si="29"/>
        <v>59.61</v>
      </c>
      <c r="S325" s="273">
        <f t="shared" si="30"/>
        <v>59.356499999999997</v>
      </c>
      <c r="T325" s="274">
        <f t="shared" si="31"/>
        <v>0.2535000000000025</v>
      </c>
      <c r="U325" s="275">
        <f t="shared" si="25"/>
        <v>59.448999999999998</v>
      </c>
      <c r="V325" s="275">
        <f t="shared" si="25"/>
        <v>59.264000000000003</v>
      </c>
      <c r="W325" s="276">
        <v>40.551000000000002</v>
      </c>
      <c r="X325" s="276">
        <v>40.735999999999997</v>
      </c>
    </row>
    <row r="326" spans="1:24">
      <c r="A326" s="255">
        <v>318</v>
      </c>
      <c r="B326" s="266">
        <v>1804612</v>
      </c>
      <c r="C326" s="267">
        <v>43203</v>
      </c>
      <c r="D326" s="267">
        <v>43207</v>
      </c>
      <c r="E326" s="268" t="s">
        <v>400</v>
      </c>
      <c r="F326" s="268">
        <v>25</v>
      </c>
      <c r="G326" s="269">
        <v>7.97</v>
      </c>
      <c r="H326" s="270">
        <v>59.12</v>
      </c>
      <c r="I326" s="268">
        <v>0.01</v>
      </c>
      <c r="J326" s="268">
        <v>14</v>
      </c>
      <c r="K326" s="268" t="s">
        <v>401</v>
      </c>
      <c r="L326" s="268">
        <v>1</v>
      </c>
      <c r="M326" s="268">
        <v>0.1</v>
      </c>
      <c r="N326" s="268">
        <v>0.01</v>
      </c>
      <c r="O326" s="271">
        <f t="shared" si="26"/>
        <v>1809</v>
      </c>
      <c r="P326" s="277">
        <f>(O326*2)</f>
        <v>3618</v>
      </c>
      <c r="R326" s="273">
        <f t="shared" si="29"/>
        <v>59.12</v>
      </c>
      <c r="S326" s="273">
        <f t="shared" si="30"/>
        <v>58.996000000000002</v>
      </c>
      <c r="T326" s="274">
        <f t="shared" si="31"/>
        <v>0.12399999999999523</v>
      </c>
      <c r="U326" s="275">
        <f t="shared" si="25"/>
        <v>58.892000000000003</v>
      </c>
      <c r="V326" s="275">
        <f t="shared" si="25"/>
        <v>59.1</v>
      </c>
      <c r="W326" s="276">
        <v>41.107999999999997</v>
      </c>
      <c r="X326" s="276">
        <v>40.9</v>
      </c>
    </row>
    <row r="327" spans="1:24">
      <c r="A327" s="255">
        <v>319</v>
      </c>
      <c r="B327" s="266">
        <v>1804613</v>
      </c>
      <c r="C327" s="267">
        <v>43215</v>
      </c>
      <c r="D327" s="267">
        <v>43217</v>
      </c>
      <c r="E327" s="268" t="s">
        <v>400</v>
      </c>
      <c r="F327" s="268">
        <v>25</v>
      </c>
      <c r="G327" s="269">
        <v>8.11</v>
      </c>
      <c r="H327" s="270">
        <v>58.64</v>
      </c>
      <c r="I327" s="268">
        <v>0.02</v>
      </c>
      <c r="J327" s="268">
        <v>4</v>
      </c>
      <c r="K327" s="268" t="s">
        <v>401</v>
      </c>
      <c r="L327" s="268">
        <v>1</v>
      </c>
      <c r="M327" s="268">
        <v>0.1</v>
      </c>
      <c r="N327" s="268">
        <v>0.01</v>
      </c>
      <c r="O327" s="271">
        <f t="shared" si="26"/>
        <v>1794</v>
      </c>
      <c r="P327" s="277">
        <f>(O327*2)</f>
        <v>3588</v>
      </c>
      <c r="R327" s="273">
        <f t="shared" si="29"/>
        <v>58.64</v>
      </c>
      <c r="S327" s="273">
        <f t="shared" si="30"/>
        <v>58.774999999999999</v>
      </c>
      <c r="T327" s="274">
        <f t="shared" si="31"/>
        <v>-0.13499999999999801</v>
      </c>
      <c r="U327" s="275">
        <f t="shared" ref="U327:V375" si="33">(100-W327)</f>
        <v>58.774999999999999</v>
      </c>
      <c r="V327" s="275">
        <f t="shared" si="33"/>
        <v>58.774999999999999</v>
      </c>
      <c r="W327" s="276">
        <v>41.225000000000001</v>
      </c>
      <c r="X327" s="276">
        <v>41.225000000000001</v>
      </c>
    </row>
    <row r="328" spans="1:24">
      <c r="A328" s="255">
        <v>320</v>
      </c>
      <c r="B328" s="266">
        <v>1805614</v>
      </c>
      <c r="C328" s="267">
        <v>43228</v>
      </c>
      <c r="D328" s="267">
        <v>43231</v>
      </c>
      <c r="E328" s="268" t="s">
        <v>400</v>
      </c>
      <c r="F328" s="268">
        <v>25</v>
      </c>
      <c r="G328" s="269">
        <v>8.0299999999999994</v>
      </c>
      <c r="H328" s="270">
        <v>58.54</v>
      </c>
      <c r="I328" s="268">
        <v>0.02</v>
      </c>
      <c r="J328" s="268">
        <v>2</v>
      </c>
      <c r="K328" s="268" t="s">
        <v>401</v>
      </c>
      <c r="L328" s="268">
        <v>1</v>
      </c>
      <c r="M328" s="268">
        <v>0.1</v>
      </c>
      <c r="N328" s="268">
        <v>0.01</v>
      </c>
      <c r="O328" s="271">
        <f t="shared" si="26"/>
        <v>1791</v>
      </c>
      <c r="R328" s="273">
        <f t="shared" si="29"/>
        <v>58.54</v>
      </c>
      <c r="S328" s="273">
        <f t="shared" si="30"/>
        <v>58.776499999999999</v>
      </c>
      <c r="T328" s="274">
        <f t="shared" si="31"/>
        <v>-0.23649999999999949</v>
      </c>
      <c r="U328" s="275">
        <f t="shared" si="33"/>
        <v>58.804000000000002</v>
      </c>
      <c r="V328" s="275">
        <f t="shared" si="33"/>
        <v>58.749000000000002</v>
      </c>
      <c r="W328" s="276">
        <v>41.195999999999998</v>
      </c>
      <c r="X328" s="276">
        <v>41.250999999999998</v>
      </c>
    </row>
    <row r="329" spans="1:24">
      <c r="A329" s="255">
        <v>321</v>
      </c>
      <c r="B329" s="266">
        <v>1807615</v>
      </c>
      <c r="C329" s="267">
        <v>43314</v>
      </c>
      <c r="D329" s="267">
        <v>43325</v>
      </c>
      <c r="E329" s="268" t="s">
        <v>400</v>
      </c>
      <c r="F329" s="268">
        <v>25</v>
      </c>
      <c r="G329" s="269">
        <v>7.85</v>
      </c>
      <c r="H329" s="270">
        <v>58.18</v>
      </c>
      <c r="I329" s="268">
        <v>0.01</v>
      </c>
      <c r="J329" s="268">
        <v>18</v>
      </c>
      <c r="K329" s="268" t="s">
        <v>401</v>
      </c>
      <c r="L329" s="268">
        <v>1</v>
      </c>
      <c r="M329" s="268">
        <v>0.1</v>
      </c>
      <c r="N329" s="268">
        <v>0.01</v>
      </c>
      <c r="O329" s="271">
        <f t="shared" ref="O329:O392" si="34">ROUNDDOWN((3060*H329/100),0)</f>
        <v>1780</v>
      </c>
      <c r="P329" s="277">
        <f>(O329*2)</f>
        <v>3560</v>
      </c>
      <c r="R329" s="273">
        <f t="shared" si="29"/>
        <v>58.18</v>
      </c>
      <c r="S329" s="273">
        <f t="shared" si="30"/>
        <v>58.269999999999996</v>
      </c>
      <c r="T329" s="274">
        <f t="shared" si="31"/>
        <v>-8.9999999999996305E-2</v>
      </c>
      <c r="U329" s="275">
        <f t="shared" si="33"/>
        <v>58.53</v>
      </c>
      <c r="V329" s="275">
        <f t="shared" si="33"/>
        <v>58.01</v>
      </c>
      <c r="W329" s="276">
        <v>41.47</v>
      </c>
      <c r="X329" s="276">
        <v>41.99</v>
      </c>
    </row>
    <row r="330" spans="1:24">
      <c r="A330" s="255">
        <v>322</v>
      </c>
      <c r="B330" s="266">
        <v>1808616</v>
      </c>
      <c r="C330" s="267">
        <v>43329</v>
      </c>
      <c r="D330" s="267">
        <v>43336</v>
      </c>
      <c r="E330" s="268" t="s">
        <v>400</v>
      </c>
      <c r="F330" s="268">
        <v>30</v>
      </c>
      <c r="G330" s="269">
        <v>8.41</v>
      </c>
      <c r="H330" s="270">
        <v>58.49</v>
      </c>
      <c r="I330" s="268">
        <v>0.04</v>
      </c>
      <c r="J330" s="268">
        <v>2</v>
      </c>
      <c r="K330" s="268" t="s">
        <v>401</v>
      </c>
      <c r="L330" s="268">
        <v>1</v>
      </c>
      <c r="M330" s="268">
        <v>0.1</v>
      </c>
      <c r="N330" s="268">
        <v>0.01</v>
      </c>
      <c r="O330" s="271">
        <f t="shared" si="34"/>
        <v>1789</v>
      </c>
      <c r="P330" s="277">
        <f>(O330*2)</f>
        <v>3578</v>
      </c>
      <c r="R330" s="273">
        <f t="shared" si="29"/>
        <v>58.49</v>
      </c>
      <c r="S330" s="273">
        <f t="shared" si="30"/>
        <v>58.400000000000006</v>
      </c>
      <c r="T330" s="274">
        <f t="shared" si="31"/>
        <v>8.9999999999996305E-2</v>
      </c>
      <c r="U330" s="275">
        <f t="shared" si="33"/>
        <v>58.31</v>
      </c>
      <c r="V330" s="275">
        <f t="shared" si="33"/>
        <v>58.49</v>
      </c>
      <c r="W330" s="276">
        <v>41.69</v>
      </c>
      <c r="X330" s="276">
        <v>41.51</v>
      </c>
    </row>
    <row r="331" spans="1:24">
      <c r="A331" s="255">
        <v>323</v>
      </c>
      <c r="B331" s="266">
        <v>1808617</v>
      </c>
      <c r="C331" s="267">
        <v>43332</v>
      </c>
      <c r="D331" s="267">
        <v>43336</v>
      </c>
      <c r="E331" s="268" t="s">
        <v>400</v>
      </c>
      <c r="F331" s="268">
        <v>35</v>
      </c>
      <c r="G331" s="269">
        <v>8.5399999999999991</v>
      </c>
      <c r="H331" s="270">
        <v>59.48</v>
      </c>
      <c r="I331" s="268">
        <v>0.01</v>
      </c>
      <c r="J331" s="268">
        <v>14</v>
      </c>
      <c r="K331" s="268" t="s">
        <v>401</v>
      </c>
      <c r="L331" s="268">
        <v>1</v>
      </c>
      <c r="M331" s="268">
        <v>0.1</v>
      </c>
      <c r="N331" s="268">
        <v>0.01</v>
      </c>
      <c r="O331" s="271">
        <f t="shared" si="34"/>
        <v>1820</v>
      </c>
      <c r="R331" s="273">
        <f t="shared" si="29"/>
        <v>59.48</v>
      </c>
      <c r="S331" s="273">
        <f t="shared" si="30"/>
        <v>58.394999999999996</v>
      </c>
      <c r="T331" s="274">
        <f t="shared" si="31"/>
        <v>1.0850000000000009</v>
      </c>
      <c r="U331" s="275">
        <f t="shared" si="33"/>
        <v>58.63</v>
      </c>
      <c r="V331" s="275">
        <f t="shared" si="33"/>
        <v>58.16</v>
      </c>
      <c r="W331" s="276">
        <v>41.37</v>
      </c>
      <c r="X331" s="276">
        <v>41.84</v>
      </c>
    </row>
    <row r="332" spans="1:24">
      <c r="A332" s="255">
        <v>324</v>
      </c>
      <c r="B332" s="266">
        <v>1808618</v>
      </c>
      <c r="C332" s="267">
        <v>43336</v>
      </c>
      <c r="D332" s="267">
        <v>43346</v>
      </c>
      <c r="E332" s="268" t="s">
        <v>400</v>
      </c>
      <c r="F332" s="268">
        <v>30</v>
      </c>
      <c r="G332" s="269">
        <v>8.1999999999999993</v>
      </c>
      <c r="H332" s="270">
        <v>59.5</v>
      </c>
      <c r="I332" s="268">
        <v>0.02</v>
      </c>
      <c r="J332" s="268">
        <v>16</v>
      </c>
      <c r="K332" s="268" t="s">
        <v>401</v>
      </c>
      <c r="L332" s="268">
        <v>2</v>
      </c>
      <c r="M332" s="268">
        <v>0.1</v>
      </c>
      <c r="N332" s="268">
        <v>0.01</v>
      </c>
      <c r="O332" s="271">
        <f t="shared" si="34"/>
        <v>1820</v>
      </c>
      <c r="P332" s="277">
        <f t="shared" ref="P332:P395" si="35">(O332*2)</f>
        <v>3640</v>
      </c>
      <c r="R332" s="273">
        <f t="shared" si="29"/>
        <v>59.5</v>
      </c>
      <c r="S332" s="273">
        <f t="shared" si="30"/>
        <v>58.8</v>
      </c>
      <c r="T332" s="274">
        <f t="shared" si="31"/>
        <v>0.70000000000000284</v>
      </c>
      <c r="U332" s="275">
        <f t="shared" si="33"/>
        <v>58.75</v>
      </c>
      <c r="V332" s="275">
        <f t="shared" si="33"/>
        <v>58.85</v>
      </c>
      <c r="W332" s="276">
        <v>41.25</v>
      </c>
      <c r="X332" s="276">
        <v>41.15</v>
      </c>
    </row>
    <row r="333" spans="1:24">
      <c r="A333" s="255">
        <v>325</v>
      </c>
      <c r="B333" s="266">
        <v>1809619</v>
      </c>
      <c r="C333" s="267">
        <v>43357</v>
      </c>
      <c r="D333" s="267">
        <v>43364</v>
      </c>
      <c r="E333" s="268" t="s">
        <v>400</v>
      </c>
      <c r="F333" s="268">
        <v>20</v>
      </c>
      <c r="G333" s="269">
        <v>8.24</v>
      </c>
      <c r="H333" s="270">
        <v>59.18</v>
      </c>
      <c r="I333" s="268">
        <v>0.02</v>
      </c>
      <c r="J333" s="268">
        <v>16</v>
      </c>
      <c r="K333" s="268" t="s">
        <v>401</v>
      </c>
      <c r="L333" s="268">
        <v>1</v>
      </c>
      <c r="M333" s="268">
        <v>0.1</v>
      </c>
      <c r="N333" s="268">
        <v>0.01</v>
      </c>
      <c r="O333" s="271">
        <f t="shared" si="34"/>
        <v>1810</v>
      </c>
      <c r="P333" s="277">
        <f t="shared" si="35"/>
        <v>3620</v>
      </c>
      <c r="R333" s="273">
        <f t="shared" si="29"/>
        <v>59.18</v>
      </c>
      <c r="S333" s="273">
        <f t="shared" si="30"/>
        <v>59.682000000000002</v>
      </c>
      <c r="T333" s="274">
        <f t="shared" si="31"/>
        <v>-0.50200000000000244</v>
      </c>
      <c r="U333" s="275">
        <f t="shared" si="33"/>
        <v>59.634</v>
      </c>
      <c r="V333" s="275">
        <f t="shared" si="33"/>
        <v>59.73</v>
      </c>
      <c r="W333" s="276">
        <v>40.366</v>
      </c>
      <c r="X333" s="276">
        <v>40.270000000000003</v>
      </c>
    </row>
    <row r="334" spans="1:24">
      <c r="A334" s="255">
        <v>326</v>
      </c>
      <c r="B334" s="266">
        <v>1809620</v>
      </c>
      <c r="C334" s="267">
        <v>43368</v>
      </c>
      <c r="D334" s="267">
        <v>43374</v>
      </c>
      <c r="E334" s="268" t="s">
        <v>400</v>
      </c>
      <c r="F334" s="268">
        <v>20</v>
      </c>
      <c r="G334" s="269">
        <v>8.14</v>
      </c>
      <c r="H334" s="270">
        <v>59.28</v>
      </c>
      <c r="I334" s="268">
        <v>0.02</v>
      </c>
      <c r="J334" s="268">
        <v>16</v>
      </c>
      <c r="K334" s="268" t="s">
        <v>401</v>
      </c>
      <c r="L334" s="268">
        <v>1</v>
      </c>
      <c r="M334" s="268">
        <v>0.1</v>
      </c>
      <c r="N334" s="268">
        <v>0.01</v>
      </c>
      <c r="O334" s="271">
        <f t="shared" si="34"/>
        <v>1813</v>
      </c>
      <c r="P334" s="277">
        <f t="shared" si="35"/>
        <v>3626</v>
      </c>
      <c r="R334" s="273">
        <f t="shared" si="29"/>
        <v>59.28</v>
      </c>
      <c r="S334" s="273">
        <f t="shared" si="30"/>
        <v>59.212000000000003</v>
      </c>
      <c r="T334" s="274">
        <f t="shared" si="31"/>
        <v>6.799999999999784E-2</v>
      </c>
      <c r="U334" s="275">
        <f t="shared" si="33"/>
        <v>59.000999999999998</v>
      </c>
      <c r="V334" s="275">
        <f t="shared" si="33"/>
        <v>59.423000000000002</v>
      </c>
      <c r="W334" s="276">
        <v>40.999000000000002</v>
      </c>
      <c r="X334" s="276">
        <v>40.576999999999998</v>
      </c>
    </row>
    <row r="335" spans="1:24">
      <c r="A335" s="255">
        <v>327</v>
      </c>
      <c r="B335" s="266">
        <v>1810621</v>
      </c>
      <c r="C335" s="267">
        <v>43394</v>
      </c>
      <c r="D335" s="267">
        <v>43397</v>
      </c>
      <c r="E335" s="268" t="s">
        <v>400</v>
      </c>
      <c r="F335" s="268">
        <v>25</v>
      </c>
      <c r="G335" s="269">
        <v>8.39</v>
      </c>
      <c r="H335" s="270">
        <v>58.55</v>
      </c>
      <c r="I335" s="268">
        <v>0.02</v>
      </c>
      <c r="J335" s="268">
        <v>2</v>
      </c>
      <c r="K335" s="268" t="s">
        <v>401</v>
      </c>
      <c r="L335" s="268">
        <v>1</v>
      </c>
      <c r="M335" s="268">
        <v>0.1</v>
      </c>
      <c r="N335" s="268" t="s">
        <v>409</v>
      </c>
      <c r="O335" s="271">
        <f t="shared" si="34"/>
        <v>1791</v>
      </c>
      <c r="P335" s="277">
        <f t="shared" si="35"/>
        <v>3582</v>
      </c>
      <c r="R335" s="273">
        <f t="shared" si="29"/>
        <v>58.55</v>
      </c>
      <c r="S335" s="273">
        <f t="shared" si="30"/>
        <v>58.53</v>
      </c>
      <c r="T335" s="274">
        <f t="shared" si="31"/>
        <v>1.9999999999996021E-2</v>
      </c>
      <c r="U335" s="275">
        <f t="shared" si="33"/>
        <v>58.62</v>
      </c>
      <c r="V335" s="275">
        <f t="shared" si="33"/>
        <v>58.44</v>
      </c>
      <c r="W335" s="276">
        <v>41.38</v>
      </c>
      <c r="X335" s="276">
        <v>41.56</v>
      </c>
    </row>
    <row r="336" spans="1:24">
      <c r="A336" s="255">
        <v>328</v>
      </c>
      <c r="B336" s="266">
        <v>1810622</v>
      </c>
      <c r="C336" s="267">
        <v>43396</v>
      </c>
      <c r="D336" s="267">
        <v>43402</v>
      </c>
      <c r="E336" s="268" t="s">
        <v>400</v>
      </c>
      <c r="F336" s="268">
        <v>35</v>
      </c>
      <c r="G336" s="269">
        <v>8.42</v>
      </c>
      <c r="H336" s="270">
        <v>58.58</v>
      </c>
      <c r="I336" s="268">
        <v>0.02</v>
      </c>
      <c r="J336" s="268">
        <v>2</v>
      </c>
      <c r="K336" s="268" t="s">
        <v>401</v>
      </c>
      <c r="L336" s="268">
        <v>1</v>
      </c>
      <c r="M336" s="268">
        <v>0.1</v>
      </c>
      <c r="N336" s="268">
        <v>0.01</v>
      </c>
      <c r="O336" s="271">
        <f t="shared" si="34"/>
        <v>1792</v>
      </c>
      <c r="P336" s="277">
        <f t="shared" si="35"/>
        <v>3584</v>
      </c>
      <c r="R336" s="273">
        <f t="shared" si="29"/>
        <v>58.58</v>
      </c>
      <c r="S336" s="273">
        <f t="shared" si="30"/>
        <v>58.694999999999993</v>
      </c>
      <c r="T336" s="274">
        <f t="shared" si="31"/>
        <v>-0.11499999999999488</v>
      </c>
      <c r="U336" s="275">
        <f t="shared" si="33"/>
        <v>58.845999999999997</v>
      </c>
      <c r="V336" s="275">
        <f t="shared" si="33"/>
        <v>58.543999999999997</v>
      </c>
      <c r="W336" s="276">
        <v>41.154000000000003</v>
      </c>
      <c r="X336" s="276">
        <v>41.456000000000003</v>
      </c>
    </row>
    <row r="337" spans="1:24">
      <c r="A337" s="255">
        <v>329</v>
      </c>
      <c r="B337" s="266">
        <v>1810623</v>
      </c>
      <c r="C337" s="267">
        <v>43399</v>
      </c>
      <c r="D337" s="267">
        <v>43403</v>
      </c>
      <c r="E337" s="268" t="s">
        <v>400</v>
      </c>
      <c r="F337" s="268">
        <v>35</v>
      </c>
      <c r="G337" s="269">
        <v>7.95</v>
      </c>
      <c r="H337" s="270">
        <v>59.99</v>
      </c>
      <c r="I337" s="268">
        <v>0.02</v>
      </c>
      <c r="J337" s="268">
        <v>6</v>
      </c>
      <c r="K337" s="268" t="s">
        <v>401</v>
      </c>
      <c r="L337" s="268">
        <v>1</v>
      </c>
      <c r="M337" s="268">
        <v>0.1</v>
      </c>
      <c r="N337" s="268" t="s">
        <v>409</v>
      </c>
      <c r="O337" s="271">
        <f t="shared" si="34"/>
        <v>1835</v>
      </c>
      <c r="P337" s="277">
        <f t="shared" si="35"/>
        <v>3670</v>
      </c>
      <c r="R337" s="273">
        <f t="shared" si="29"/>
        <v>59.99</v>
      </c>
      <c r="S337" s="273">
        <f t="shared" si="30"/>
        <v>59.55</v>
      </c>
      <c r="T337" s="274">
        <f t="shared" si="31"/>
        <v>0.44000000000000483</v>
      </c>
      <c r="U337" s="275">
        <f t="shared" si="33"/>
        <v>59.576000000000001</v>
      </c>
      <c r="V337" s="275">
        <f t="shared" si="33"/>
        <v>59.524000000000001</v>
      </c>
      <c r="W337" s="276">
        <v>40.423999999999999</v>
      </c>
      <c r="X337" s="276">
        <v>40.475999999999999</v>
      </c>
    </row>
    <row r="338" spans="1:24">
      <c r="A338" s="255">
        <v>330</v>
      </c>
      <c r="B338" s="266">
        <v>1812624</v>
      </c>
      <c r="C338" s="267">
        <v>43439</v>
      </c>
      <c r="D338" s="267">
        <v>43441</v>
      </c>
      <c r="E338" s="268" t="s">
        <v>400</v>
      </c>
      <c r="F338" s="268">
        <v>30</v>
      </c>
      <c r="G338" s="269">
        <v>7.97</v>
      </c>
      <c r="H338" s="270">
        <v>59.8</v>
      </c>
      <c r="I338" s="268">
        <v>0.01</v>
      </c>
      <c r="J338" s="268">
        <v>2</v>
      </c>
      <c r="K338" s="268" t="s">
        <v>401</v>
      </c>
      <c r="L338" s="268">
        <v>1</v>
      </c>
      <c r="M338" s="268">
        <v>0.1</v>
      </c>
      <c r="N338" s="268">
        <v>0.01</v>
      </c>
      <c r="O338" s="271">
        <f t="shared" si="34"/>
        <v>1829</v>
      </c>
      <c r="P338" s="277">
        <f t="shared" si="35"/>
        <v>3658</v>
      </c>
      <c r="R338" s="273">
        <f t="shared" si="29"/>
        <v>59.8</v>
      </c>
      <c r="S338" s="273">
        <f t="shared" si="30"/>
        <v>58.998999999999995</v>
      </c>
      <c r="T338" s="274">
        <f t="shared" si="31"/>
        <v>0.80100000000000193</v>
      </c>
      <c r="U338" s="275">
        <f t="shared" si="33"/>
        <v>59.19</v>
      </c>
      <c r="V338" s="275">
        <f t="shared" si="33"/>
        <v>58.808</v>
      </c>
      <c r="W338" s="276">
        <v>40.81</v>
      </c>
      <c r="X338" s="276">
        <v>41.192</v>
      </c>
    </row>
    <row r="339" spans="1:24">
      <c r="A339" s="255">
        <v>331</v>
      </c>
      <c r="B339" s="266">
        <v>1812625</v>
      </c>
      <c r="C339" s="267">
        <v>43450</v>
      </c>
      <c r="D339" s="267">
        <v>43452</v>
      </c>
      <c r="E339" s="268" t="s">
        <v>400</v>
      </c>
      <c r="F339" s="268">
        <v>30</v>
      </c>
      <c r="G339" s="269">
        <v>8.14</v>
      </c>
      <c r="H339" s="270">
        <v>59.29</v>
      </c>
      <c r="I339" s="268">
        <v>0.02</v>
      </c>
      <c r="J339" s="268">
        <v>6</v>
      </c>
      <c r="K339" s="268" t="s">
        <v>401</v>
      </c>
      <c r="L339" s="268">
        <v>1</v>
      </c>
      <c r="M339" s="268">
        <v>0.1</v>
      </c>
      <c r="N339" s="268">
        <v>0.01</v>
      </c>
      <c r="O339" s="271">
        <f t="shared" si="34"/>
        <v>1814</v>
      </c>
      <c r="P339" s="277">
        <f t="shared" si="35"/>
        <v>3628</v>
      </c>
      <c r="R339" s="273">
        <f t="shared" si="29"/>
        <v>59.29</v>
      </c>
      <c r="S339" s="273">
        <f t="shared" si="30"/>
        <v>58.711500000000001</v>
      </c>
      <c r="T339" s="274">
        <f t="shared" si="31"/>
        <v>0.57849999999999824</v>
      </c>
      <c r="U339" s="275">
        <f t="shared" si="33"/>
        <v>58.646000000000001</v>
      </c>
      <c r="V339" s="275">
        <f t="shared" si="33"/>
        <v>58.777000000000001</v>
      </c>
      <c r="W339" s="276">
        <v>41.353999999999999</v>
      </c>
      <c r="X339" s="276">
        <v>41.222999999999999</v>
      </c>
    </row>
    <row r="340" spans="1:24">
      <c r="A340" s="255">
        <v>332</v>
      </c>
      <c r="B340" s="266">
        <v>1812626</v>
      </c>
      <c r="C340" s="267">
        <v>43447</v>
      </c>
      <c r="D340" s="267">
        <v>43452</v>
      </c>
      <c r="E340" s="268" t="s">
        <v>400</v>
      </c>
      <c r="F340" s="268">
        <v>35</v>
      </c>
      <c r="G340" s="269">
        <v>8.1199999999999992</v>
      </c>
      <c r="H340" s="270">
        <v>58.74</v>
      </c>
      <c r="I340" s="268">
        <v>0.02</v>
      </c>
      <c r="J340" s="268">
        <v>12</v>
      </c>
      <c r="K340" s="268" t="s">
        <v>401</v>
      </c>
      <c r="L340" s="268">
        <v>1</v>
      </c>
      <c r="M340" s="268">
        <v>0.1</v>
      </c>
      <c r="N340" s="268">
        <v>0.01</v>
      </c>
      <c r="O340" s="271">
        <f t="shared" si="34"/>
        <v>1797</v>
      </c>
      <c r="P340" s="277">
        <f t="shared" si="35"/>
        <v>3594</v>
      </c>
      <c r="R340" s="273">
        <f t="shared" si="29"/>
        <v>58.74</v>
      </c>
      <c r="S340" s="273">
        <f t="shared" si="30"/>
        <v>58.35</v>
      </c>
      <c r="T340" s="274">
        <f t="shared" si="31"/>
        <v>0.39000000000000057</v>
      </c>
      <c r="U340" s="275">
        <f t="shared" si="33"/>
        <v>58.35</v>
      </c>
      <c r="V340" s="275">
        <f t="shared" si="33"/>
        <v>58.35</v>
      </c>
      <c r="W340" s="276">
        <v>41.65</v>
      </c>
      <c r="X340" s="276">
        <v>41.65</v>
      </c>
    </row>
    <row r="341" spans="1:24">
      <c r="A341" s="255">
        <v>333</v>
      </c>
      <c r="B341" s="266">
        <v>1901627</v>
      </c>
      <c r="C341" s="267">
        <v>43489</v>
      </c>
      <c r="D341" s="267">
        <v>43496</v>
      </c>
      <c r="E341" s="268" t="s">
        <v>400</v>
      </c>
      <c r="F341" s="268">
        <v>30</v>
      </c>
      <c r="G341" s="269">
        <v>8.24</v>
      </c>
      <c r="H341" s="270">
        <v>59.88</v>
      </c>
      <c r="I341" s="268">
        <v>0.01</v>
      </c>
      <c r="J341" s="268">
        <v>16</v>
      </c>
      <c r="K341" s="268" t="s">
        <v>401</v>
      </c>
      <c r="L341" s="268">
        <v>1</v>
      </c>
      <c r="M341" s="268">
        <v>0.1</v>
      </c>
      <c r="N341" s="268">
        <v>0.01</v>
      </c>
      <c r="O341" s="271">
        <f t="shared" si="34"/>
        <v>1832</v>
      </c>
      <c r="P341" s="277">
        <f t="shared" si="35"/>
        <v>3664</v>
      </c>
      <c r="R341" s="273">
        <f t="shared" si="29"/>
        <v>59.88</v>
      </c>
      <c r="S341" s="273">
        <f t="shared" si="30"/>
        <v>58.760000000000005</v>
      </c>
      <c r="T341" s="274">
        <f t="shared" si="31"/>
        <v>1.1199999999999974</v>
      </c>
      <c r="U341" s="275">
        <f t="shared" si="33"/>
        <v>58.89</v>
      </c>
      <c r="V341" s="275">
        <f t="shared" si="33"/>
        <v>58.63</v>
      </c>
      <c r="W341" s="276">
        <v>41.11</v>
      </c>
      <c r="X341" s="276">
        <v>41.37</v>
      </c>
    </row>
    <row r="342" spans="1:24">
      <c r="A342" s="255">
        <v>334</v>
      </c>
      <c r="B342" s="266">
        <v>1902628</v>
      </c>
      <c r="C342" s="267">
        <v>43504</v>
      </c>
      <c r="D342" s="267">
        <v>43516</v>
      </c>
      <c r="E342" s="268" t="s">
        <v>400</v>
      </c>
      <c r="F342" s="268">
        <v>30</v>
      </c>
      <c r="G342" s="269">
        <v>8.17</v>
      </c>
      <c r="H342" s="270">
        <v>59.14</v>
      </c>
      <c r="I342" s="268">
        <v>0.02</v>
      </c>
      <c r="J342" s="268">
        <v>2</v>
      </c>
      <c r="K342" s="268" t="s">
        <v>401</v>
      </c>
      <c r="L342" s="268">
        <v>1</v>
      </c>
      <c r="M342" s="268">
        <v>0.1</v>
      </c>
      <c r="N342" s="268">
        <v>0.01</v>
      </c>
      <c r="O342" s="271">
        <f t="shared" si="34"/>
        <v>1809</v>
      </c>
      <c r="P342" s="277">
        <f t="shared" si="35"/>
        <v>3618</v>
      </c>
      <c r="R342" s="273">
        <f t="shared" si="29"/>
        <v>59.14</v>
      </c>
      <c r="S342" s="273">
        <f t="shared" si="30"/>
        <v>58.096000000000004</v>
      </c>
      <c r="T342" s="274">
        <f t="shared" si="31"/>
        <v>1.0439999999999969</v>
      </c>
      <c r="U342" s="275">
        <f t="shared" si="33"/>
        <v>57.975000000000001</v>
      </c>
      <c r="V342" s="275">
        <f t="shared" si="33"/>
        <v>58.216999999999999</v>
      </c>
      <c r="W342" s="276">
        <v>42.024999999999999</v>
      </c>
      <c r="X342" s="276">
        <v>41.783000000000001</v>
      </c>
    </row>
    <row r="343" spans="1:24">
      <c r="A343" s="255">
        <v>335</v>
      </c>
      <c r="B343" s="266">
        <v>1902629</v>
      </c>
      <c r="C343" s="267">
        <v>43511</v>
      </c>
      <c r="D343" s="267">
        <v>43516</v>
      </c>
      <c r="E343" s="268" t="s">
        <v>400</v>
      </c>
      <c r="F343" s="268">
        <v>35</v>
      </c>
      <c r="G343" s="269">
        <v>8.18</v>
      </c>
      <c r="H343" s="270">
        <v>58.58</v>
      </c>
      <c r="I343" s="268">
        <v>0.02</v>
      </c>
      <c r="J343" s="268">
        <v>2</v>
      </c>
      <c r="K343" s="268" t="s">
        <v>401</v>
      </c>
      <c r="L343" s="268">
        <v>1</v>
      </c>
      <c r="M343" s="268">
        <v>0.1</v>
      </c>
      <c r="N343" s="268">
        <v>0.01</v>
      </c>
      <c r="O343" s="271">
        <f t="shared" si="34"/>
        <v>1792</v>
      </c>
      <c r="P343" s="277">
        <f t="shared" si="35"/>
        <v>3584</v>
      </c>
      <c r="R343" s="273">
        <f t="shared" si="29"/>
        <v>58.58</v>
      </c>
      <c r="S343" s="273">
        <f t="shared" si="30"/>
        <v>58.59</v>
      </c>
      <c r="T343" s="274">
        <f t="shared" si="31"/>
        <v>-1.0000000000005116E-2</v>
      </c>
      <c r="U343" s="275">
        <f t="shared" si="33"/>
        <v>58.54</v>
      </c>
      <c r="V343" s="275">
        <f t="shared" si="33"/>
        <v>58.64</v>
      </c>
      <c r="W343" s="276">
        <v>41.46</v>
      </c>
      <c r="X343" s="276">
        <v>41.36</v>
      </c>
    </row>
    <row r="344" spans="1:24">
      <c r="A344" s="255">
        <v>336</v>
      </c>
      <c r="B344" s="266">
        <v>1902630</v>
      </c>
      <c r="C344" s="267">
        <v>43517</v>
      </c>
      <c r="D344" s="267">
        <v>43528</v>
      </c>
      <c r="E344" s="268" t="s">
        <v>400</v>
      </c>
      <c r="F344" s="268">
        <v>30</v>
      </c>
      <c r="G344" s="269">
        <v>8.18</v>
      </c>
      <c r="H344" s="270">
        <v>58.99</v>
      </c>
      <c r="I344" s="268">
        <v>0.03</v>
      </c>
      <c r="J344" s="268">
        <v>2</v>
      </c>
      <c r="K344" s="268" t="s">
        <v>401</v>
      </c>
      <c r="L344" s="268">
        <v>1</v>
      </c>
      <c r="M344" s="268">
        <v>0.1</v>
      </c>
      <c r="N344" s="268">
        <v>0.01</v>
      </c>
      <c r="O344" s="271">
        <f t="shared" si="34"/>
        <v>1805</v>
      </c>
      <c r="P344" s="277">
        <f t="shared" si="35"/>
        <v>3610</v>
      </c>
      <c r="R344" s="273">
        <f t="shared" si="29"/>
        <v>58.99</v>
      </c>
      <c r="S344" s="273">
        <f t="shared" si="30"/>
        <v>68.578000000000003</v>
      </c>
      <c r="T344" s="274">
        <f t="shared" si="31"/>
        <v>-9.588000000000001</v>
      </c>
      <c r="U344" s="275">
        <f t="shared" si="33"/>
        <v>58.790999999999997</v>
      </c>
      <c r="V344" s="275">
        <f t="shared" si="33"/>
        <v>78.364999999999995</v>
      </c>
      <c r="W344" s="276">
        <v>41.209000000000003</v>
      </c>
      <c r="X344" s="276">
        <v>21.635000000000002</v>
      </c>
    </row>
    <row r="345" spans="1:24">
      <c r="A345" s="255">
        <v>337</v>
      </c>
      <c r="B345" s="266">
        <v>1903631</v>
      </c>
      <c r="C345" s="267">
        <v>43525</v>
      </c>
      <c r="D345" s="267">
        <v>43531</v>
      </c>
      <c r="E345" s="268" t="s">
        <v>400</v>
      </c>
      <c r="F345" s="268">
        <v>25</v>
      </c>
      <c r="G345" s="269">
        <v>8.1300000000000008</v>
      </c>
      <c r="H345" s="270">
        <v>58.8</v>
      </c>
      <c r="I345" s="268">
        <v>0.02</v>
      </c>
      <c r="J345" s="268">
        <v>20</v>
      </c>
      <c r="K345" s="268" t="s">
        <v>401</v>
      </c>
      <c r="L345" s="268">
        <v>1</v>
      </c>
      <c r="M345" s="268">
        <v>0.1</v>
      </c>
      <c r="N345" s="268">
        <v>0.01</v>
      </c>
      <c r="O345" s="271">
        <f t="shared" si="34"/>
        <v>1799</v>
      </c>
      <c r="P345" s="277">
        <f t="shared" si="35"/>
        <v>3598</v>
      </c>
      <c r="R345" s="273">
        <f t="shared" si="29"/>
        <v>58.8</v>
      </c>
      <c r="S345" s="273">
        <f t="shared" si="30"/>
        <v>58.625</v>
      </c>
      <c r="T345" s="274">
        <f t="shared" si="31"/>
        <v>0.17499999999999716</v>
      </c>
      <c r="U345" s="275">
        <f t="shared" si="33"/>
        <v>58.57</v>
      </c>
      <c r="V345" s="275">
        <f t="shared" si="33"/>
        <v>58.68</v>
      </c>
      <c r="W345" s="276">
        <v>41.43</v>
      </c>
      <c r="X345" s="276">
        <v>41.32</v>
      </c>
    </row>
    <row r="346" spans="1:24">
      <c r="A346" s="255">
        <v>338</v>
      </c>
      <c r="B346" s="266">
        <v>1903632</v>
      </c>
      <c r="C346" s="267">
        <v>43532</v>
      </c>
      <c r="D346" s="267">
        <v>43538</v>
      </c>
      <c r="E346" s="268" t="s">
        <v>400</v>
      </c>
      <c r="F346" s="268">
        <v>25</v>
      </c>
      <c r="G346" s="269">
        <v>8.24</v>
      </c>
      <c r="H346" s="270">
        <v>58.26</v>
      </c>
      <c r="I346" s="268">
        <v>0.01</v>
      </c>
      <c r="J346" s="268">
        <v>14</v>
      </c>
      <c r="K346" s="268" t="s">
        <v>401</v>
      </c>
      <c r="L346" s="268">
        <v>1</v>
      </c>
      <c r="M346" s="268">
        <v>0.1</v>
      </c>
      <c r="N346" s="268">
        <v>0.01</v>
      </c>
      <c r="O346" s="271">
        <f t="shared" si="34"/>
        <v>1782</v>
      </c>
      <c r="P346" s="277">
        <f t="shared" si="35"/>
        <v>3564</v>
      </c>
      <c r="R346" s="273">
        <f t="shared" si="29"/>
        <v>58.26</v>
      </c>
      <c r="S346" s="273">
        <f t="shared" si="30"/>
        <v>58.724000000000004</v>
      </c>
      <c r="T346" s="274">
        <f t="shared" si="31"/>
        <v>-0.46400000000000574</v>
      </c>
      <c r="U346" s="275">
        <f t="shared" si="33"/>
        <v>58.655999999999999</v>
      </c>
      <c r="V346" s="275">
        <f t="shared" si="33"/>
        <v>58.792000000000002</v>
      </c>
      <c r="W346" s="276">
        <v>41.344000000000001</v>
      </c>
      <c r="X346" s="276">
        <v>41.207999999999998</v>
      </c>
    </row>
    <row r="347" spans="1:24">
      <c r="A347" s="255">
        <v>339</v>
      </c>
      <c r="B347" s="266">
        <v>1903633</v>
      </c>
      <c r="C347" s="267">
        <v>43539</v>
      </c>
      <c r="D347" s="267">
        <v>43544</v>
      </c>
      <c r="E347" s="268" t="s">
        <v>400</v>
      </c>
      <c r="F347" s="268">
        <v>30</v>
      </c>
      <c r="G347" s="269">
        <v>8.07</v>
      </c>
      <c r="H347" s="270">
        <v>58.57</v>
      </c>
      <c r="I347" s="268">
        <v>0.03</v>
      </c>
      <c r="J347" s="268">
        <v>12</v>
      </c>
      <c r="K347" s="268" t="s">
        <v>401</v>
      </c>
      <c r="L347" s="268">
        <v>1</v>
      </c>
      <c r="M347" s="268">
        <v>0.1</v>
      </c>
      <c r="N347" s="268">
        <v>0.03</v>
      </c>
      <c r="O347" s="271">
        <f t="shared" si="34"/>
        <v>1792</v>
      </c>
      <c r="P347" s="277">
        <f t="shared" si="35"/>
        <v>3584</v>
      </c>
      <c r="R347" s="273">
        <f t="shared" si="29"/>
        <v>58.57</v>
      </c>
      <c r="S347" s="273">
        <f t="shared" si="30"/>
        <v>58.314999999999998</v>
      </c>
      <c r="T347" s="274">
        <f t="shared" si="31"/>
        <v>0.25500000000000256</v>
      </c>
      <c r="U347" s="275">
        <f t="shared" si="33"/>
        <v>58.32</v>
      </c>
      <c r="V347" s="275">
        <f t="shared" si="33"/>
        <v>58.31</v>
      </c>
      <c r="W347" s="276">
        <v>41.68</v>
      </c>
      <c r="X347" s="276">
        <v>41.69</v>
      </c>
    </row>
    <row r="348" spans="1:24">
      <c r="A348" s="255">
        <v>340</v>
      </c>
      <c r="B348" s="266">
        <v>1904634</v>
      </c>
      <c r="C348" s="267">
        <v>43556</v>
      </c>
      <c r="D348" s="267">
        <v>43560</v>
      </c>
      <c r="E348" s="268" t="s">
        <v>400</v>
      </c>
      <c r="F348" s="268">
        <v>25</v>
      </c>
      <c r="G348" s="269">
        <v>8.15</v>
      </c>
      <c r="H348" s="270">
        <v>59.3</v>
      </c>
      <c r="I348" s="268">
        <v>0.03</v>
      </c>
      <c r="J348" s="268">
        <v>12</v>
      </c>
      <c r="K348" s="268" t="s">
        <v>401</v>
      </c>
      <c r="L348" s="268">
        <v>1</v>
      </c>
      <c r="M348" s="268">
        <v>0.1</v>
      </c>
      <c r="N348" s="268">
        <v>0.01</v>
      </c>
      <c r="O348" s="271">
        <f t="shared" si="34"/>
        <v>1814</v>
      </c>
      <c r="P348" s="277">
        <f t="shared" si="35"/>
        <v>3628</v>
      </c>
      <c r="R348" s="273">
        <f t="shared" si="29"/>
        <v>59.3</v>
      </c>
      <c r="S348" s="273">
        <f t="shared" si="30"/>
        <v>58.842500000000001</v>
      </c>
      <c r="T348" s="274">
        <f t="shared" si="31"/>
        <v>0.45749999999999602</v>
      </c>
      <c r="U348" s="275">
        <f t="shared" si="33"/>
        <v>58.725000000000001</v>
      </c>
      <c r="V348" s="275">
        <f t="shared" si="33"/>
        <v>58.96</v>
      </c>
      <c r="W348" s="276">
        <v>41.274999999999999</v>
      </c>
      <c r="X348" s="276">
        <v>41.04</v>
      </c>
    </row>
    <row r="349" spans="1:24">
      <c r="A349" s="255">
        <v>341</v>
      </c>
      <c r="B349" s="266">
        <v>1904635</v>
      </c>
      <c r="C349" s="267">
        <v>43564</v>
      </c>
      <c r="D349" s="267">
        <v>43567</v>
      </c>
      <c r="E349" s="268" t="s">
        <v>400</v>
      </c>
      <c r="F349" s="268">
        <v>25</v>
      </c>
      <c r="G349" s="269">
        <v>8.06</v>
      </c>
      <c r="H349" s="270">
        <v>59.23</v>
      </c>
      <c r="I349" s="268">
        <v>0.02</v>
      </c>
      <c r="J349" s="268">
        <v>12</v>
      </c>
      <c r="K349" s="268" t="s">
        <v>401</v>
      </c>
      <c r="L349" s="268">
        <v>1</v>
      </c>
      <c r="M349" s="268">
        <v>0.1</v>
      </c>
      <c r="N349" s="268">
        <v>0.02</v>
      </c>
      <c r="O349" s="271">
        <f t="shared" si="34"/>
        <v>1812</v>
      </c>
      <c r="P349" s="277">
        <f t="shared" si="35"/>
        <v>3624</v>
      </c>
      <c r="R349" s="273">
        <f t="shared" si="29"/>
        <v>59.23</v>
      </c>
      <c r="S349" s="273">
        <f t="shared" si="30"/>
        <v>58.745000000000005</v>
      </c>
      <c r="T349" s="274">
        <f t="shared" si="31"/>
        <v>0.48499999999999233</v>
      </c>
      <c r="U349" s="275">
        <f t="shared" si="33"/>
        <v>58.68</v>
      </c>
      <c r="V349" s="275">
        <f t="shared" si="33"/>
        <v>58.81</v>
      </c>
      <c r="W349" s="276">
        <v>41.32</v>
      </c>
      <c r="X349" s="276">
        <v>41.19</v>
      </c>
    </row>
    <row r="350" spans="1:24">
      <c r="A350" s="255">
        <v>342</v>
      </c>
      <c r="B350" s="266">
        <v>1907636</v>
      </c>
      <c r="C350" s="267">
        <v>43677</v>
      </c>
      <c r="D350" s="267">
        <v>43683</v>
      </c>
      <c r="E350" s="268" t="s">
        <v>400</v>
      </c>
      <c r="F350" s="268">
        <v>25</v>
      </c>
      <c r="G350" s="269">
        <v>8.57</v>
      </c>
      <c r="H350" s="270">
        <v>59.97</v>
      </c>
      <c r="I350" s="268">
        <v>0.01</v>
      </c>
      <c r="J350" s="268">
        <v>2</v>
      </c>
      <c r="K350" s="268" t="s">
        <v>401</v>
      </c>
      <c r="L350" s="268">
        <v>1</v>
      </c>
      <c r="M350" s="268">
        <v>0.1</v>
      </c>
      <c r="N350" s="268">
        <v>0.01</v>
      </c>
      <c r="O350" s="271">
        <f t="shared" si="34"/>
        <v>1835</v>
      </c>
      <c r="P350" s="277">
        <f t="shared" si="35"/>
        <v>3670</v>
      </c>
      <c r="R350" s="273">
        <f t="shared" si="29"/>
        <v>59.97</v>
      </c>
      <c r="S350" s="273">
        <f t="shared" si="30"/>
        <v>58.885000000000005</v>
      </c>
      <c r="T350" s="274">
        <f t="shared" si="31"/>
        <v>1.0849999999999937</v>
      </c>
      <c r="U350" s="275">
        <f t="shared" si="33"/>
        <v>58.64</v>
      </c>
      <c r="V350" s="275">
        <f t="shared" si="33"/>
        <v>59.13</v>
      </c>
      <c r="W350" s="276">
        <v>41.36</v>
      </c>
      <c r="X350" s="276">
        <v>40.869999999999997</v>
      </c>
    </row>
    <row r="351" spans="1:24">
      <c r="A351" s="255">
        <v>343</v>
      </c>
      <c r="B351" s="266">
        <v>1908637</v>
      </c>
      <c r="C351" s="267">
        <v>43699</v>
      </c>
      <c r="D351" s="267">
        <v>43704</v>
      </c>
      <c r="E351" s="268" t="s">
        <v>400</v>
      </c>
      <c r="F351" s="268">
        <v>25</v>
      </c>
      <c r="G351" s="269">
        <v>8.08</v>
      </c>
      <c r="H351" s="270">
        <v>59.31</v>
      </c>
      <c r="I351" s="268">
        <v>0.02</v>
      </c>
      <c r="J351" s="268">
        <v>22</v>
      </c>
      <c r="K351" s="268" t="s">
        <v>401</v>
      </c>
      <c r="L351" s="268">
        <v>6</v>
      </c>
      <c r="M351" s="268">
        <v>0.1</v>
      </c>
      <c r="N351" s="268">
        <v>0.01</v>
      </c>
      <c r="O351" s="271">
        <f t="shared" si="34"/>
        <v>1814</v>
      </c>
      <c r="P351" s="277">
        <f t="shared" si="35"/>
        <v>3628</v>
      </c>
      <c r="R351" s="273">
        <f t="shared" si="29"/>
        <v>59.31</v>
      </c>
      <c r="S351" s="273">
        <f t="shared" si="30"/>
        <v>59.454999999999998</v>
      </c>
      <c r="T351" s="274">
        <f t="shared" si="31"/>
        <v>-0.14499999999999602</v>
      </c>
      <c r="U351" s="275">
        <f t="shared" si="33"/>
        <v>59.643999999999998</v>
      </c>
      <c r="V351" s="275">
        <f t="shared" si="33"/>
        <v>59.265999999999998</v>
      </c>
      <c r="W351" s="276">
        <v>40.356000000000002</v>
      </c>
      <c r="X351" s="276">
        <v>40.734000000000002</v>
      </c>
    </row>
    <row r="352" spans="1:24">
      <c r="A352" s="255">
        <v>344</v>
      </c>
      <c r="B352" s="266">
        <v>1908638</v>
      </c>
      <c r="C352" s="267">
        <v>43704</v>
      </c>
      <c r="D352" s="267">
        <v>43707</v>
      </c>
      <c r="E352" s="268" t="s">
        <v>400</v>
      </c>
      <c r="F352" s="268">
        <v>40</v>
      </c>
      <c r="G352" s="269">
        <v>8.08</v>
      </c>
      <c r="H352" s="270">
        <v>59.14</v>
      </c>
      <c r="I352" s="268">
        <v>0.02</v>
      </c>
      <c r="J352" s="268">
        <v>18</v>
      </c>
      <c r="K352" s="268" t="s">
        <v>401</v>
      </c>
      <c r="L352" s="268">
        <v>8</v>
      </c>
      <c r="M352" s="268">
        <v>0.1</v>
      </c>
      <c r="N352" s="268" t="s">
        <v>409</v>
      </c>
      <c r="O352" s="271">
        <f t="shared" si="34"/>
        <v>1809</v>
      </c>
      <c r="P352" s="277">
        <f t="shared" si="35"/>
        <v>3618</v>
      </c>
      <c r="R352" s="273">
        <f t="shared" si="29"/>
        <v>59.14</v>
      </c>
      <c r="S352" s="273">
        <f t="shared" si="30"/>
        <v>58.352499999999999</v>
      </c>
      <c r="T352" s="274">
        <f t="shared" si="31"/>
        <v>0.78750000000000142</v>
      </c>
      <c r="U352" s="275">
        <f t="shared" si="33"/>
        <v>58.463999999999999</v>
      </c>
      <c r="V352" s="275">
        <f t="shared" si="33"/>
        <v>58.241</v>
      </c>
      <c r="W352" s="276">
        <v>41.536000000000001</v>
      </c>
      <c r="X352" s="276">
        <v>41.759</v>
      </c>
    </row>
    <row r="353" spans="1:24">
      <c r="A353" s="255">
        <v>345</v>
      </c>
      <c r="B353" s="266">
        <v>1908639</v>
      </c>
      <c r="C353" s="267">
        <v>43708</v>
      </c>
      <c r="D353" s="267">
        <v>43713</v>
      </c>
      <c r="E353" s="268" t="s">
        <v>400</v>
      </c>
      <c r="F353" s="268">
        <v>40</v>
      </c>
      <c r="G353" s="269">
        <v>8.31</v>
      </c>
      <c r="H353" s="270">
        <v>59.74</v>
      </c>
      <c r="I353" s="268">
        <v>0.06</v>
      </c>
      <c r="J353" s="268">
        <v>4</v>
      </c>
      <c r="K353" s="268" t="s">
        <v>401</v>
      </c>
      <c r="L353" s="268">
        <v>4</v>
      </c>
      <c r="M353" s="268">
        <v>0.1</v>
      </c>
      <c r="N353" s="268">
        <v>0.02</v>
      </c>
      <c r="O353" s="271">
        <f t="shared" si="34"/>
        <v>1828</v>
      </c>
      <c r="P353" s="277">
        <f t="shared" si="35"/>
        <v>3656</v>
      </c>
      <c r="R353" s="273">
        <f t="shared" si="29"/>
        <v>59.74</v>
      </c>
      <c r="S353" s="273">
        <f t="shared" si="30"/>
        <v>59.534499999999994</v>
      </c>
      <c r="T353" s="274">
        <f t="shared" si="31"/>
        <v>0.20550000000000779</v>
      </c>
      <c r="U353" s="275">
        <f t="shared" si="33"/>
        <v>59.018999999999998</v>
      </c>
      <c r="V353" s="275">
        <f t="shared" si="33"/>
        <v>60.05</v>
      </c>
      <c r="W353" s="276">
        <v>40.981000000000002</v>
      </c>
      <c r="X353" s="276">
        <v>39.950000000000003</v>
      </c>
    </row>
    <row r="354" spans="1:24">
      <c r="A354" s="255">
        <v>346</v>
      </c>
      <c r="B354" s="266">
        <v>1909640</v>
      </c>
      <c r="C354" s="267">
        <v>43710</v>
      </c>
      <c r="D354" s="267">
        <v>43713</v>
      </c>
      <c r="E354" s="268" t="s">
        <v>400</v>
      </c>
      <c r="F354" s="268">
        <v>40</v>
      </c>
      <c r="G354" s="269">
        <v>8.4</v>
      </c>
      <c r="H354" s="270">
        <v>59.88</v>
      </c>
      <c r="I354" s="268">
        <v>0.04</v>
      </c>
      <c r="J354" s="268">
        <v>6</v>
      </c>
      <c r="K354" s="268" t="s">
        <v>401</v>
      </c>
      <c r="L354" s="268">
        <v>4</v>
      </c>
      <c r="M354" s="268">
        <v>0.1</v>
      </c>
      <c r="N354" s="268">
        <v>0.02</v>
      </c>
      <c r="O354" s="271">
        <f t="shared" si="34"/>
        <v>1832</v>
      </c>
      <c r="P354" s="277">
        <f t="shared" si="35"/>
        <v>3664</v>
      </c>
      <c r="R354" s="273">
        <f t="shared" si="29"/>
        <v>59.88</v>
      </c>
      <c r="S354" s="273">
        <f t="shared" si="30"/>
        <v>59.67</v>
      </c>
      <c r="T354" s="274">
        <f t="shared" si="31"/>
        <v>0.21000000000000085</v>
      </c>
      <c r="U354" s="275">
        <f t="shared" si="33"/>
        <v>59.734999999999999</v>
      </c>
      <c r="V354" s="275">
        <f t="shared" si="33"/>
        <v>59.604999999999997</v>
      </c>
      <c r="W354" s="276">
        <v>40.265000000000001</v>
      </c>
      <c r="X354" s="276">
        <v>40.395000000000003</v>
      </c>
    </row>
    <row r="355" spans="1:24">
      <c r="A355" s="255">
        <v>347</v>
      </c>
      <c r="B355" s="266">
        <v>1909641</v>
      </c>
      <c r="C355" s="267">
        <v>43715</v>
      </c>
      <c r="D355" s="267">
        <v>43718</v>
      </c>
      <c r="E355" s="268" t="s">
        <v>400</v>
      </c>
      <c r="F355" s="268">
        <v>30</v>
      </c>
      <c r="G355" s="269">
        <v>7.46</v>
      </c>
      <c r="H355" s="270">
        <v>58.81</v>
      </c>
      <c r="I355" s="268">
        <v>0.01</v>
      </c>
      <c r="J355" s="268">
        <v>2</v>
      </c>
      <c r="K355" s="268" t="s">
        <v>401</v>
      </c>
      <c r="L355" s="268">
        <v>1</v>
      </c>
      <c r="M355" s="268">
        <v>0.1</v>
      </c>
      <c r="N355" s="268">
        <v>0.01</v>
      </c>
      <c r="O355" s="271">
        <f t="shared" si="34"/>
        <v>1799</v>
      </c>
      <c r="P355" s="277">
        <f t="shared" si="35"/>
        <v>3598</v>
      </c>
      <c r="R355" s="273">
        <f t="shared" si="29"/>
        <v>58.81</v>
      </c>
      <c r="S355" s="273">
        <f t="shared" si="30"/>
        <v>59.1235</v>
      </c>
      <c r="T355" s="274">
        <f t="shared" si="31"/>
        <v>-0.31349999999999767</v>
      </c>
      <c r="U355" s="275">
        <f t="shared" si="33"/>
        <v>59.017000000000003</v>
      </c>
      <c r="V355" s="275">
        <f t="shared" si="33"/>
        <v>59.23</v>
      </c>
      <c r="W355" s="276">
        <v>40.982999999999997</v>
      </c>
      <c r="X355" s="276">
        <v>40.770000000000003</v>
      </c>
    </row>
    <row r="356" spans="1:24">
      <c r="A356" s="255">
        <v>348</v>
      </c>
      <c r="B356" s="266">
        <v>1909642</v>
      </c>
      <c r="C356" s="267">
        <v>43725</v>
      </c>
      <c r="D356" s="267">
        <v>43728</v>
      </c>
      <c r="E356" s="268" t="s">
        <v>400</v>
      </c>
      <c r="F356" s="268">
        <v>30</v>
      </c>
      <c r="G356" s="269">
        <v>7.68</v>
      </c>
      <c r="H356" s="270">
        <v>59.13</v>
      </c>
      <c r="I356" s="268">
        <v>0.02</v>
      </c>
      <c r="J356" s="268">
        <v>14</v>
      </c>
      <c r="K356" s="268" t="s">
        <v>401</v>
      </c>
      <c r="L356" s="268">
        <v>1</v>
      </c>
      <c r="M356" s="268">
        <v>0.1</v>
      </c>
      <c r="N356" s="268" t="s">
        <v>409</v>
      </c>
      <c r="O356" s="271">
        <f t="shared" si="34"/>
        <v>1809</v>
      </c>
      <c r="P356" s="277">
        <f t="shared" si="35"/>
        <v>3618</v>
      </c>
      <c r="R356" s="273">
        <f t="shared" si="29"/>
        <v>59.13</v>
      </c>
      <c r="S356" s="273">
        <f t="shared" si="30"/>
        <v>58.808499999999995</v>
      </c>
      <c r="T356" s="274">
        <f t="shared" si="31"/>
        <v>0.32150000000000745</v>
      </c>
      <c r="U356" s="275">
        <f t="shared" si="33"/>
        <v>58.854999999999997</v>
      </c>
      <c r="V356" s="275">
        <f t="shared" si="33"/>
        <v>58.762</v>
      </c>
      <c r="W356" s="276">
        <v>41.145000000000003</v>
      </c>
      <c r="X356" s="276">
        <v>41.238</v>
      </c>
    </row>
    <row r="357" spans="1:24">
      <c r="A357" s="255">
        <v>349</v>
      </c>
      <c r="B357" s="266">
        <v>1909643</v>
      </c>
      <c r="C357" s="267">
        <v>43729</v>
      </c>
      <c r="D357" s="267">
        <v>43733</v>
      </c>
      <c r="E357" s="268" t="s">
        <v>400</v>
      </c>
      <c r="F357" s="268">
        <v>30</v>
      </c>
      <c r="G357" s="269">
        <v>7.72</v>
      </c>
      <c r="H357" s="270">
        <v>59.54</v>
      </c>
      <c r="I357" s="268">
        <v>0.01</v>
      </c>
      <c r="J357" s="268">
        <v>2</v>
      </c>
      <c r="K357" s="268" t="s">
        <v>401</v>
      </c>
      <c r="L357" s="268">
        <v>1</v>
      </c>
      <c r="M357" s="268">
        <v>0.1</v>
      </c>
      <c r="N357" s="268">
        <v>0.01</v>
      </c>
      <c r="O357" s="271">
        <f t="shared" si="34"/>
        <v>1821</v>
      </c>
      <c r="P357" s="277">
        <f t="shared" si="35"/>
        <v>3642</v>
      </c>
      <c r="R357" s="273">
        <f t="shared" si="29"/>
        <v>59.54</v>
      </c>
      <c r="S357" s="273">
        <f t="shared" si="30"/>
        <v>59.089500000000001</v>
      </c>
      <c r="T357" s="274">
        <f t="shared" si="31"/>
        <v>0.45049999999999812</v>
      </c>
      <c r="U357" s="275">
        <f t="shared" si="33"/>
        <v>59.018999999999998</v>
      </c>
      <c r="V357" s="275">
        <f t="shared" si="33"/>
        <v>59.16</v>
      </c>
      <c r="W357" s="276">
        <v>40.981000000000002</v>
      </c>
      <c r="X357" s="276">
        <v>40.840000000000003</v>
      </c>
    </row>
    <row r="358" spans="1:24">
      <c r="A358" s="255">
        <v>350</v>
      </c>
      <c r="B358" s="266">
        <v>1909644</v>
      </c>
      <c r="C358" s="267">
        <v>43738</v>
      </c>
      <c r="D358" s="267">
        <v>43742</v>
      </c>
      <c r="E358" s="268" t="s">
        <v>400</v>
      </c>
      <c r="F358" s="268">
        <v>35</v>
      </c>
      <c r="G358" s="269">
        <v>7.91</v>
      </c>
      <c r="H358" s="270">
        <v>59.08</v>
      </c>
      <c r="I358" s="268">
        <v>0.02</v>
      </c>
      <c r="J358" s="268">
        <v>4</v>
      </c>
      <c r="K358" s="268" t="s">
        <v>401</v>
      </c>
      <c r="L358" s="268">
        <v>1</v>
      </c>
      <c r="M358" s="268">
        <v>0.1</v>
      </c>
      <c r="N358" s="268">
        <v>0.01</v>
      </c>
      <c r="O358" s="271">
        <f t="shared" si="34"/>
        <v>1807</v>
      </c>
      <c r="P358" s="277">
        <f t="shared" si="35"/>
        <v>3614</v>
      </c>
      <c r="R358" s="273">
        <f t="shared" si="29"/>
        <v>59.08</v>
      </c>
      <c r="S358" s="273">
        <f t="shared" si="30"/>
        <v>58.703000000000003</v>
      </c>
      <c r="T358" s="274">
        <f t="shared" si="31"/>
        <v>0.37699999999999534</v>
      </c>
      <c r="U358" s="275">
        <f t="shared" si="33"/>
        <v>58.603000000000002</v>
      </c>
      <c r="V358" s="275">
        <f t="shared" si="33"/>
        <v>58.802999999999997</v>
      </c>
      <c r="W358" s="276">
        <v>41.396999999999998</v>
      </c>
      <c r="X358" s="276">
        <v>41.197000000000003</v>
      </c>
    </row>
    <row r="359" spans="1:24">
      <c r="A359" s="255">
        <v>351</v>
      </c>
      <c r="B359" s="266">
        <v>1910645</v>
      </c>
      <c r="C359" s="267">
        <v>43743</v>
      </c>
      <c r="D359" s="267">
        <v>43746</v>
      </c>
      <c r="E359" s="268" t="s">
        <v>400</v>
      </c>
      <c r="F359" s="268">
        <v>30</v>
      </c>
      <c r="G359" s="269">
        <v>7.95</v>
      </c>
      <c r="H359" s="270">
        <v>58.58</v>
      </c>
      <c r="I359" s="268">
        <v>0.03</v>
      </c>
      <c r="J359" s="268">
        <v>4</v>
      </c>
      <c r="K359" s="268" t="s">
        <v>401</v>
      </c>
      <c r="L359" s="268">
        <v>1</v>
      </c>
      <c r="M359" s="268">
        <v>0.1</v>
      </c>
      <c r="N359" s="268">
        <v>0.01</v>
      </c>
      <c r="O359" s="271">
        <f t="shared" si="34"/>
        <v>1792</v>
      </c>
      <c r="P359" s="277">
        <f t="shared" si="35"/>
        <v>3584</v>
      </c>
      <c r="R359" s="273">
        <f t="shared" ref="R359:R422" si="36">(H359)</f>
        <v>58.58</v>
      </c>
      <c r="S359" s="273">
        <f t="shared" ref="S359:S422" si="37">AVERAGE(U359:V359)</f>
        <v>58.429500000000004</v>
      </c>
      <c r="T359" s="274">
        <f t="shared" ref="T359:T422" si="38">(R359-S359)</f>
        <v>0.15049999999999386</v>
      </c>
      <c r="U359" s="275">
        <f t="shared" si="33"/>
        <v>58.347999999999999</v>
      </c>
      <c r="V359" s="275">
        <f t="shared" si="33"/>
        <v>58.511000000000003</v>
      </c>
      <c r="W359" s="276">
        <v>41.652000000000001</v>
      </c>
      <c r="X359" s="276">
        <v>41.488999999999997</v>
      </c>
    </row>
    <row r="360" spans="1:24">
      <c r="A360" s="255">
        <v>352</v>
      </c>
      <c r="B360" s="266">
        <v>1911646</v>
      </c>
      <c r="C360" s="267">
        <v>43794</v>
      </c>
      <c r="D360" s="267">
        <v>43796</v>
      </c>
      <c r="E360" s="268" t="s">
        <v>400</v>
      </c>
      <c r="F360" s="268">
        <v>25</v>
      </c>
      <c r="G360" s="269">
        <v>8.35</v>
      </c>
      <c r="H360" s="270">
        <v>58.92</v>
      </c>
      <c r="I360" s="268">
        <v>0.03</v>
      </c>
      <c r="J360" s="268">
        <v>16</v>
      </c>
      <c r="K360" s="268" t="s">
        <v>401</v>
      </c>
      <c r="L360" s="268">
        <v>1</v>
      </c>
      <c r="M360" s="268">
        <v>0.1</v>
      </c>
      <c r="N360" s="268" t="s">
        <v>409</v>
      </c>
      <c r="O360" s="271">
        <f t="shared" si="34"/>
        <v>1802</v>
      </c>
      <c r="P360" s="277">
        <f t="shared" si="35"/>
        <v>3604</v>
      </c>
      <c r="R360" s="273">
        <f t="shared" si="36"/>
        <v>58.92</v>
      </c>
      <c r="S360" s="273">
        <f t="shared" si="37"/>
        <v>58.980000000000004</v>
      </c>
      <c r="T360" s="274">
        <f t="shared" si="38"/>
        <v>-6.0000000000002274E-2</v>
      </c>
      <c r="U360" s="275">
        <f t="shared" si="33"/>
        <v>59.03</v>
      </c>
      <c r="V360" s="275">
        <f t="shared" si="33"/>
        <v>58.93</v>
      </c>
      <c r="W360" s="276">
        <v>40.97</v>
      </c>
      <c r="X360" s="276">
        <v>41.07</v>
      </c>
    </row>
    <row r="361" spans="1:24">
      <c r="A361" s="255">
        <v>353</v>
      </c>
      <c r="B361" s="266">
        <v>1912647</v>
      </c>
      <c r="C361" s="267">
        <v>43806</v>
      </c>
      <c r="D361" s="267">
        <v>43811</v>
      </c>
      <c r="E361" s="268" t="s">
        <v>400</v>
      </c>
      <c r="F361" s="268">
        <v>20</v>
      </c>
      <c r="G361" s="269">
        <v>8.4499999999999993</v>
      </c>
      <c r="H361" s="270">
        <v>58.2</v>
      </c>
      <c r="I361" s="268">
        <v>0.02</v>
      </c>
      <c r="J361" s="268">
        <v>10</v>
      </c>
      <c r="K361" s="268" t="s">
        <v>401</v>
      </c>
      <c r="L361" s="268">
        <v>2</v>
      </c>
      <c r="M361" s="268">
        <v>0.1</v>
      </c>
      <c r="N361" s="268">
        <v>0.01</v>
      </c>
      <c r="O361" s="271">
        <f t="shared" si="34"/>
        <v>1780</v>
      </c>
      <c r="P361" s="277">
        <f t="shared" si="35"/>
        <v>3560</v>
      </c>
      <c r="R361" s="273">
        <f t="shared" si="36"/>
        <v>58.2</v>
      </c>
      <c r="S361" s="273">
        <f t="shared" si="37"/>
        <v>58.161500000000004</v>
      </c>
      <c r="T361" s="274">
        <f t="shared" si="38"/>
        <v>3.8499999999999091E-2</v>
      </c>
      <c r="U361" s="275">
        <f t="shared" si="33"/>
        <v>58.116999999999997</v>
      </c>
      <c r="V361" s="275">
        <f t="shared" si="33"/>
        <v>58.206000000000003</v>
      </c>
      <c r="W361" s="276">
        <v>41.883000000000003</v>
      </c>
      <c r="X361" s="276">
        <v>41.793999999999997</v>
      </c>
    </row>
    <row r="362" spans="1:24">
      <c r="A362" s="255">
        <v>354</v>
      </c>
      <c r="B362" s="266">
        <v>1912648</v>
      </c>
      <c r="C362" s="267">
        <v>43815</v>
      </c>
      <c r="D362" s="267">
        <v>43819</v>
      </c>
      <c r="E362" s="268" t="s">
        <v>400</v>
      </c>
      <c r="F362" s="268">
        <v>25</v>
      </c>
      <c r="G362" s="269">
        <v>8.18</v>
      </c>
      <c r="H362" s="270">
        <v>58.32</v>
      </c>
      <c r="I362" s="268">
        <v>0.01</v>
      </c>
      <c r="J362" s="268">
        <v>10</v>
      </c>
      <c r="K362" s="268" t="s">
        <v>401</v>
      </c>
      <c r="L362" s="268">
        <v>1</v>
      </c>
      <c r="M362" s="268">
        <v>0.1</v>
      </c>
      <c r="N362" s="268">
        <v>0.01</v>
      </c>
      <c r="O362" s="271">
        <f t="shared" si="34"/>
        <v>1784</v>
      </c>
      <c r="P362" s="277">
        <f t="shared" si="35"/>
        <v>3568</v>
      </c>
      <c r="R362" s="273">
        <f t="shared" si="36"/>
        <v>58.32</v>
      </c>
      <c r="S362" s="273">
        <f t="shared" si="37"/>
        <v>100</v>
      </c>
      <c r="T362" s="274">
        <f t="shared" si="38"/>
        <v>-41.68</v>
      </c>
      <c r="U362" s="275">
        <f t="shared" si="33"/>
        <v>100</v>
      </c>
      <c r="V362" s="275">
        <f t="shared" si="33"/>
        <v>100</v>
      </c>
      <c r="W362" s="276"/>
      <c r="X362" s="276"/>
    </row>
    <row r="363" spans="1:24">
      <c r="A363" s="255">
        <v>355</v>
      </c>
      <c r="B363" s="266">
        <v>1912649</v>
      </c>
      <c r="C363" s="267">
        <v>43822</v>
      </c>
      <c r="D363" s="267">
        <v>43838</v>
      </c>
      <c r="E363" s="268" t="s">
        <v>400</v>
      </c>
      <c r="F363" s="268">
        <v>20</v>
      </c>
      <c r="G363" s="269">
        <v>8.1</v>
      </c>
      <c r="H363" s="270">
        <v>58.67</v>
      </c>
      <c r="I363" s="268">
        <v>0.01</v>
      </c>
      <c r="J363" s="268">
        <v>2</v>
      </c>
      <c r="K363" s="268" t="s">
        <v>401</v>
      </c>
      <c r="L363" s="268">
        <v>1</v>
      </c>
      <c r="M363" s="268">
        <v>0.1</v>
      </c>
      <c r="N363" s="268">
        <v>0.01</v>
      </c>
      <c r="O363" s="271">
        <f t="shared" si="34"/>
        <v>1795</v>
      </c>
      <c r="P363" s="277">
        <f t="shared" si="35"/>
        <v>3590</v>
      </c>
      <c r="R363" s="273">
        <f t="shared" si="36"/>
        <v>58.67</v>
      </c>
      <c r="S363" s="273">
        <f t="shared" si="37"/>
        <v>58.68</v>
      </c>
      <c r="T363" s="274">
        <f t="shared" si="38"/>
        <v>-9.9999999999980105E-3</v>
      </c>
      <c r="U363" s="275">
        <f t="shared" si="33"/>
        <v>58.7</v>
      </c>
      <c r="V363" s="275">
        <f t="shared" si="33"/>
        <v>58.66</v>
      </c>
      <c r="W363" s="276">
        <v>41.3</v>
      </c>
      <c r="X363" s="276">
        <v>41.34</v>
      </c>
    </row>
    <row r="364" spans="1:24">
      <c r="A364" s="255">
        <v>356</v>
      </c>
      <c r="B364" s="266">
        <v>1912650</v>
      </c>
      <c r="C364" s="267">
        <v>43825</v>
      </c>
      <c r="D364" s="267">
        <v>43838</v>
      </c>
      <c r="E364" s="268" t="s">
        <v>400</v>
      </c>
      <c r="F364" s="268">
        <v>35</v>
      </c>
      <c r="G364" s="269">
        <v>8.07</v>
      </c>
      <c r="H364" s="270">
        <v>58.65</v>
      </c>
      <c r="I364" s="268">
        <v>0.01</v>
      </c>
      <c r="J364" s="268">
        <v>18</v>
      </c>
      <c r="K364" s="268" t="s">
        <v>401</v>
      </c>
      <c r="L364" s="268">
        <v>1</v>
      </c>
      <c r="M364" s="268">
        <v>0.1</v>
      </c>
      <c r="N364" s="268">
        <v>0.01</v>
      </c>
      <c r="O364" s="271">
        <f t="shared" si="34"/>
        <v>1794</v>
      </c>
      <c r="P364" s="277">
        <f t="shared" si="35"/>
        <v>3588</v>
      </c>
      <c r="R364" s="273">
        <f t="shared" si="36"/>
        <v>58.65</v>
      </c>
      <c r="S364" s="273">
        <f t="shared" si="37"/>
        <v>58.68</v>
      </c>
      <c r="T364" s="274">
        <f t="shared" si="38"/>
        <v>-3.0000000000001137E-2</v>
      </c>
      <c r="U364" s="275">
        <f t="shared" si="33"/>
        <v>58.7</v>
      </c>
      <c r="V364" s="275">
        <f t="shared" si="33"/>
        <v>58.66</v>
      </c>
      <c r="W364" s="276">
        <v>41.3</v>
      </c>
      <c r="X364" s="276">
        <v>41.34</v>
      </c>
    </row>
    <row r="365" spans="1:24">
      <c r="A365" s="255">
        <v>357</v>
      </c>
      <c r="B365" s="266">
        <v>2001651</v>
      </c>
      <c r="C365" s="267">
        <v>43837</v>
      </c>
      <c r="D365" s="267">
        <v>43838</v>
      </c>
      <c r="E365" s="268" t="s">
        <v>410</v>
      </c>
      <c r="F365" s="268">
        <v>35</v>
      </c>
      <c r="G365" s="269">
        <v>8.0299999999999994</v>
      </c>
      <c r="H365" s="270">
        <v>58.52</v>
      </c>
      <c r="I365" s="268">
        <v>0.02</v>
      </c>
      <c r="J365" s="268">
        <v>2</v>
      </c>
      <c r="K365" s="268" t="s">
        <v>401</v>
      </c>
      <c r="L365" s="268">
        <v>1</v>
      </c>
      <c r="M365" s="268">
        <v>0.1</v>
      </c>
      <c r="N365" s="268">
        <v>0.01</v>
      </c>
      <c r="O365" s="271">
        <f t="shared" si="34"/>
        <v>1790</v>
      </c>
      <c r="P365" s="277">
        <f t="shared" si="35"/>
        <v>3580</v>
      </c>
      <c r="R365" s="273">
        <f t="shared" si="36"/>
        <v>58.52</v>
      </c>
      <c r="S365" s="273">
        <f t="shared" si="37"/>
        <v>58.543499999999995</v>
      </c>
      <c r="T365" s="274">
        <f t="shared" si="38"/>
        <v>-2.3499999999991417E-2</v>
      </c>
      <c r="U365" s="275">
        <f t="shared" si="33"/>
        <v>58.48</v>
      </c>
      <c r="V365" s="275">
        <f t="shared" si="33"/>
        <v>58.606999999999999</v>
      </c>
      <c r="W365" s="276">
        <v>41.52</v>
      </c>
      <c r="X365" s="276">
        <v>41.393000000000001</v>
      </c>
    </row>
    <row r="366" spans="1:24">
      <c r="A366" s="255">
        <v>358</v>
      </c>
      <c r="B366" s="266">
        <v>2001652</v>
      </c>
      <c r="C366" s="267">
        <v>43845</v>
      </c>
      <c r="D366" s="267">
        <v>43851</v>
      </c>
      <c r="E366" s="268" t="s">
        <v>400</v>
      </c>
      <c r="F366" s="268">
        <v>25</v>
      </c>
      <c r="G366" s="269">
        <v>8.25</v>
      </c>
      <c r="H366" s="270">
        <v>58.37</v>
      </c>
      <c r="I366" s="268" t="s">
        <v>401</v>
      </c>
      <c r="J366" s="268">
        <v>12</v>
      </c>
      <c r="K366" s="268" t="s">
        <v>401</v>
      </c>
      <c r="L366" s="268">
        <v>1</v>
      </c>
      <c r="M366" s="268">
        <v>0.1</v>
      </c>
      <c r="N366" s="268">
        <v>0.01</v>
      </c>
      <c r="O366" s="271">
        <f t="shared" si="34"/>
        <v>1786</v>
      </c>
      <c r="P366" s="277">
        <f t="shared" si="35"/>
        <v>3572</v>
      </c>
      <c r="Q366" s="282"/>
      <c r="R366" s="273">
        <f t="shared" si="36"/>
        <v>58.37</v>
      </c>
      <c r="S366" s="273">
        <f t="shared" si="37"/>
        <v>58.843000000000004</v>
      </c>
      <c r="T366" s="274">
        <f t="shared" si="38"/>
        <v>-0.47300000000000608</v>
      </c>
      <c r="U366" s="275">
        <f t="shared" si="33"/>
        <v>58.835000000000001</v>
      </c>
      <c r="V366" s="275">
        <f t="shared" si="33"/>
        <v>58.850999999999999</v>
      </c>
      <c r="W366" s="276">
        <v>41.164999999999999</v>
      </c>
      <c r="X366" s="276">
        <v>41.149000000000001</v>
      </c>
    </row>
    <row r="367" spans="1:24">
      <c r="A367" s="255">
        <v>359</v>
      </c>
      <c r="B367" s="266">
        <v>2001653</v>
      </c>
      <c r="C367" s="267">
        <v>43853</v>
      </c>
      <c r="D367" s="267">
        <v>44032</v>
      </c>
      <c r="E367" s="268" t="s">
        <v>400</v>
      </c>
      <c r="F367" s="268">
        <v>25</v>
      </c>
      <c r="G367" s="269">
        <v>8.2100000000000009</v>
      </c>
      <c r="H367" s="270">
        <v>58.79</v>
      </c>
      <c r="I367" s="268">
        <v>0.02</v>
      </c>
      <c r="J367" s="268">
        <v>4</v>
      </c>
      <c r="K367" s="268">
        <v>0.8</v>
      </c>
      <c r="L367" s="268">
        <v>1</v>
      </c>
      <c r="M367" s="268">
        <v>0.1</v>
      </c>
      <c r="N367" s="268" t="s">
        <v>409</v>
      </c>
      <c r="O367" s="271">
        <f t="shared" si="34"/>
        <v>1798</v>
      </c>
      <c r="P367" s="277">
        <f t="shared" si="35"/>
        <v>3596</v>
      </c>
      <c r="Q367" s="267">
        <f>IF(C367="","",DATE(YEAR(C367),MONTH(C367)+6,DAY(C367)-1))</f>
        <v>44034</v>
      </c>
      <c r="R367" s="273">
        <f t="shared" si="36"/>
        <v>58.79</v>
      </c>
      <c r="S367" s="273">
        <f t="shared" si="37"/>
        <v>58.737000000000002</v>
      </c>
      <c r="T367" s="274">
        <f t="shared" si="38"/>
        <v>5.2999999999997272E-2</v>
      </c>
      <c r="U367" s="275">
        <f t="shared" si="33"/>
        <v>58.524000000000001</v>
      </c>
      <c r="V367" s="275">
        <f t="shared" si="33"/>
        <v>58.95</v>
      </c>
      <c r="W367" s="276">
        <v>41.475999999999999</v>
      </c>
      <c r="X367" s="276">
        <v>41.05</v>
      </c>
    </row>
    <row r="368" spans="1:24">
      <c r="A368" s="255">
        <v>360</v>
      </c>
      <c r="B368" s="266">
        <v>2001654</v>
      </c>
      <c r="C368" s="267">
        <v>43861</v>
      </c>
      <c r="D368" s="267">
        <v>43864</v>
      </c>
      <c r="E368" s="268" t="s">
        <v>400</v>
      </c>
      <c r="F368" s="268">
        <v>25</v>
      </c>
      <c r="G368" s="269">
        <v>8.5500000000000007</v>
      </c>
      <c r="H368" s="270">
        <v>59</v>
      </c>
      <c r="I368" s="268">
        <v>0.01</v>
      </c>
      <c r="J368" s="268">
        <v>30</v>
      </c>
      <c r="K368" s="268" t="s">
        <v>401</v>
      </c>
      <c r="L368" s="268">
        <v>1</v>
      </c>
      <c r="M368" s="268">
        <v>0.1</v>
      </c>
      <c r="N368" s="268">
        <v>0.01</v>
      </c>
      <c r="O368" s="271">
        <f>ROUNDDOWN((3060*H368/100),0)</f>
        <v>1805</v>
      </c>
      <c r="P368" s="277">
        <f>(O368*2)</f>
        <v>3610</v>
      </c>
      <c r="Q368" s="267">
        <f t="shared" ref="Q368:Q378" si="39">IF(C368="","",DATE(YEAR(C368),MONTH(C368)+6,DAY(C368)-1))</f>
        <v>44042</v>
      </c>
      <c r="R368" s="273">
        <f t="shared" si="36"/>
        <v>59</v>
      </c>
      <c r="S368" s="273">
        <f>AVERAGE(U368:V368)</f>
        <v>58.751000000000005</v>
      </c>
      <c r="T368" s="274">
        <f>(R368-S368)</f>
        <v>0.24899999999999523</v>
      </c>
      <c r="U368" s="275">
        <f>(100-W368)</f>
        <v>58.875</v>
      </c>
      <c r="V368" s="275">
        <f>(100-X368)</f>
        <v>58.627000000000002</v>
      </c>
      <c r="W368" s="276">
        <v>41.125</v>
      </c>
      <c r="X368" s="276">
        <v>41.372999999999998</v>
      </c>
    </row>
    <row r="369" spans="1:24">
      <c r="A369" s="255">
        <v>361</v>
      </c>
      <c r="B369" s="266">
        <v>2002655</v>
      </c>
      <c r="C369" s="267">
        <v>43875</v>
      </c>
      <c r="D369" s="267">
        <v>43879</v>
      </c>
      <c r="E369" s="268" t="s">
        <v>400</v>
      </c>
      <c r="F369" s="268">
        <v>25</v>
      </c>
      <c r="G369" s="269">
        <v>8.1</v>
      </c>
      <c r="H369" s="270">
        <v>58.45</v>
      </c>
      <c r="I369" s="268">
        <v>0.02</v>
      </c>
      <c r="J369" s="268">
        <v>14</v>
      </c>
      <c r="K369" s="268">
        <v>1.6</v>
      </c>
      <c r="L369" s="268">
        <v>1</v>
      </c>
      <c r="M369" s="268">
        <v>0.1</v>
      </c>
      <c r="N369" s="268">
        <v>0.01</v>
      </c>
      <c r="O369" s="271">
        <f>ROUNDDOWN((3060*H369/100),0)</f>
        <v>1788</v>
      </c>
      <c r="P369" s="277">
        <f>(O369*2)</f>
        <v>3576</v>
      </c>
      <c r="Q369" s="267">
        <f t="shared" si="39"/>
        <v>44056</v>
      </c>
      <c r="R369" s="273">
        <f t="shared" si="36"/>
        <v>58.45</v>
      </c>
      <c r="S369" s="273">
        <f>AVERAGE(U369:V369)</f>
        <v>59.337000000000003</v>
      </c>
      <c r="T369" s="274">
        <f>(R369-S369)</f>
        <v>-0.88700000000000045</v>
      </c>
      <c r="U369" s="275">
        <f>(100-W369)</f>
        <v>59.387999999999998</v>
      </c>
      <c r="V369" s="275">
        <f>(100-X369)</f>
        <v>59.286000000000001</v>
      </c>
      <c r="W369" s="276">
        <v>40.612000000000002</v>
      </c>
      <c r="X369" s="276">
        <v>40.713999999999999</v>
      </c>
    </row>
    <row r="370" spans="1:24">
      <c r="A370" s="255">
        <v>362</v>
      </c>
      <c r="B370" s="266">
        <v>2002656</v>
      </c>
      <c r="C370" s="267">
        <v>43881</v>
      </c>
      <c r="D370" s="267">
        <v>43882</v>
      </c>
      <c r="E370" s="268" t="s">
        <v>400</v>
      </c>
      <c r="F370" s="268">
        <v>30</v>
      </c>
      <c r="G370" s="269">
        <v>8.42</v>
      </c>
      <c r="H370" s="270">
        <v>59.17</v>
      </c>
      <c r="I370" s="268">
        <v>0.02</v>
      </c>
      <c r="J370" s="268">
        <v>14</v>
      </c>
      <c r="K370" s="268" t="s">
        <v>401</v>
      </c>
      <c r="L370" s="268">
        <v>1</v>
      </c>
      <c r="M370" s="268">
        <v>0.1</v>
      </c>
      <c r="N370" s="268">
        <v>0.01</v>
      </c>
      <c r="O370" s="271">
        <f t="shared" si="34"/>
        <v>1810</v>
      </c>
      <c r="P370" s="277">
        <f t="shared" si="35"/>
        <v>3620</v>
      </c>
      <c r="Q370" s="267">
        <f t="shared" si="39"/>
        <v>44062</v>
      </c>
      <c r="R370" s="273">
        <f t="shared" si="36"/>
        <v>59.17</v>
      </c>
      <c r="S370" s="273">
        <f t="shared" si="37"/>
        <v>58.581499999999998</v>
      </c>
      <c r="T370" s="274">
        <f t="shared" si="38"/>
        <v>0.58850000000000335</v>
      </c>
      <c r="U370" s="275">
        <f t="shared" si="33"/>
        <v>58.692999999999998</v>
      </c>
      <c r="V370" s="275">
        <f t="shared" si="33"/>
        <v>58.47</v>
      </c>
      <c r="W370" s="276">
        <v>41.307000000000002</v>
      </c>
      <c r="X370" s="276">
        <v>41.53</v>
      </c>
    </row>
    <row r="371" spans="1:24">
      <c r="A371" s="255">
        <v>363</v>
      </c>
      <c r="B371" s="266">
        <v>2004657</v>
      </c>
      <c r="C371" s="267">
        <v>43942</v>
      </c>
      <c r="D371" s="267">
        <v>43944</v>
      </c>
      <c r="E371" s="268" t="s">
        <v>400</v>
      </c>
      <c r="F371" s="268">
        <v>35</v>
      </c>
      <c r="G371" s="269">
        <v>8.58</v>
      </c>
      <c r="H371" s="270">
        <v>59.16</v>
      </c>
      <c r="I371" s="268">
        <v>0.01</v>
      </c>
      <c r="J371" s="268">
        <v>20</v>
      </c>
      <c r="K371" s="268" t="s">
        <v>401</v>
      </c>
      <c r="L371" s="268">
        <v>1</v>
      </c>
      <c r="M371" s="268">
        <v>0.1</v>
      </c>
      <c r="N371" s="268" t="s">
        <v>409</v>
      </c>
      <c r="O371" s="271">
        <f t="shared" si="34"/>
        <v>1810</v>
      </c>
      <c r="P371" s="277">
        <f t="shared" si="35"/>
        <v>3620</v>
      </c>
      <c r="Q371" s="267">
        <f t="shared" si="39"/>
        <v>44124</v>
      </c>
      <c r="R371" s="273">
        <f t="shared" si="36"/>
        <v>59.16</v>
      </c>
      <c r="S371" s="273">
        <f t="shared" si="37"/>
        <v>59.233999999999995</v>
      </c>
      <c r="T371" s="274">
        <f t="shared" si="38"/>
        <v>-7.3999999999998067E-2</v>
      </c>
      <c r="U371" s="275">
        <f t="shared" si="33"/>
        <v>59.170999999999999</v>
      </c>
      <c r="V371" s="275">
        <f t="shared" si="33"/>
        <v>59.296999999999997</v>
      </c>
      <c r="W371" s="276">
        <v>40.829000000000001</v>
      </c>
      <c r="X371" s="276">
        <v>40.703000000000003</v>
      </c>
    </row>
    <row r="372" spans="1:24">
      <c r="A372" s="255">
        <v>364</v>
      </c>
      <c r="B372" s="266">
        <v>2004658</v>
      </c>
      <c r="C372" s="267">
        <v>43950</v>
      </c>
      <c r="D372" s="267">
        <v>43955</v>
      </c>
      <c r="E372" s="268" t="s">
        <v>400</v>
      </c>
      <c r="F372" s="268">
        <v>40</v>
      </c>
      <c r="G372" s="269">
        <v>8.26</v>
      </c>
      <c r="H372" s="270">
        <v>58.76</v>
      </c>
      <c r="I372" s="268">
        <v>0.02</v>
      </c>
      <c r="J372" s="268">
        <v>22</v>
      </c>
      <c r="K372" s="268" t="s">
        <v>401</v>
      </c>
      <c r="L372" s="268">
        <v>1</v>
      </c>
      <c r="M372" s="268">
        <v>0.1</v>
      </c>
      <c r="N372" s="268" t="s">
        <v>409</v>
      </c>
      <c r="O372" s="271">
        <f t="shared" si="34"/>
        <v>1798</v>
      </c>
      <c r="P372" s="277">
        <f t="shared" si="35"/>
        <v>3596</v>
      </c>
      <c r="Q372" s="267">
        <f t="shared" si="39"/>
        <v>44132</v>
      </c>
      <c r="R372" s="273">
        <f t="shared" si="36"/>
        <v>58.76</v>
      </c>
      <c r="S372" s="273">
        <f t="shared" si="37"/>
        <v>58.976500000000001</v>
      </c>
      <c r="T372" s="274">
        <f t="shared" si="38"/>
        <v>-0.21650000000000347</v>
      </c>
      <c r="U372" s="275">
        <f t="shared" si="33"/>
        <v>58.85</v>
      </c>
      <c r="V372" s="275">
        <f t="shared" si="33"/>
        <v>59.103000000000002</v>
      </c>
      <c r="W372" s="276">
        <v>41.15</v>
      </c>
      <c r="X372" s="276">
        <v>40.896999999999998</v>
      </c>
    </row>
    <row r="373" spans="1:24">
      <c r="A373" s="255">
        <v>365</v>
      </c>
      <c r="B373" s="266">
        <v>2005659</v>
      </c>
      <c r="C373" s="267">
        <v>43958</v>
      </c>
      <c r="D373" s="267">
        <v>43963</v>
      </c>
      <c r="E373" s="268" t="s">
        <v>400</v>
      </c>
      <c r="F373" s="268">
        <v>30</v>
      </c>
      <c r="G373" s="269">
        <v>8.35</v>
      </c>
      <c r="H373" s="270">
        <v>59.33</v>
      </c>
      <c r="I373" s="268">
        <v>0.01</v>
      </c>
      <c r="J373" s="268">
        <v>2</v>
      </c>
      <c r="K373" s="268" t="s">
        <v>401</v>
      </c>
      <c r="L373" s="268">
        <v>1</v>
      </c>
      <c r="M373" s="268">
        <v>0.1</v>
      </c>
      <c r="N373" s="268" t="s">
        <v>409</v>
      </c>
      <c r="O373" s="271">
        <f t="shared" si="34"/>
        <v>1815</v>
      </c>
      <c r="P373" s="277">
        <f t="shared" si="35"/>
        <v>3630</v>
      </c>
      <c r="Q373" s="267">
        <f t="shared" si="39"/>
        <v>44141</v>
      </c>
      <c r="R373" s="273">
        <f t="shared" si="36"/>
        <v>59.33</v>
      </c>
      <c r="S373" s="273">
        <f t="shared" si="37"/>
        <v>59.448</v>
      </c>
      <c r="T373" s="274">
        <f t="shared" si="38"/>
        <v>-0.1180000000000021</v>
      </c>
      <c r="U373" s="275">
        <f t="shared" si="33"/>
        <v>59.377000000000002</v>
      </c>
      <c r="V373" s="275">
        <f t="shared" si="33"/>
        <v>59.518999999999998</v>
      </c>
      <c r="W373" s="276">
        <v>40.622999999999998</v>
      </c>
      <c r="X373" s="276">
        <v>40.481000000000002</v>
      </c>
    </row>
    <row r="374" spans="1:24">
      <c r="A374" s="255">
        <v>366</v>
      </c>
      <c r="B374" s="266">
        <v>2005660</v>
      </c>
      <c r="C374" s="267">
        <v>43963</v>
      </c>
      <c r="D374" s="267">
        <v>43964</v>
      </c>
      <c r="E374" s="268" t="s">
        <v>400</v>
      </c>
      <c r="F374" s="268">
        <v>30</v>
      </c>
      <c r="G374" s="269">
        <v>7.9</v>
      </c>
      <c r="H374" s="270">
        <v>59.65</v>
      </c>
      <c r="I374" s="268">
        <v>0.01</v>
      </c>
      <c r="J374" s="268">
        <v>12</v>
      </c>
      <c r="K374" s="268" t="s">
        <v>401</v>
      </c>
      <c r="L374" s="268">
        <v>1</v>
      </c>
      <c r="M374" s="268">
        <v>0.1</v>
      </c>
      <c r="N374" s="268">
        <v>0.01</v>
      </c>
      <c r="O374" s="271">
        <f t="shared" si="34"/>
        <v>1825</v>
      </c>
      <c r="P374" s="277">
        <f t="shared" si="35"/>
        <v>3650</v>
      </c>
      <c r="Q374" s="267">
        <f t="shared" si="39"/>
        <v>44146</v>
      </c>
      <c r="R374" s="273">
        <f t="shared" si="36"/>
        <v>59.65</v>
      </c>
      <c r="S374" s="273">
        <f t="shared" si="37"/>
        <v>59.654499999999999</v>
      </c>
      <c r="T374" s="274">
        <f t="shared" si="38"/>
        <v>-4.5000000000001705E-3</v>
      </c>
      <c r="U374" s="275">
        <f t="shared" si="33"/>
        <v>59.558</v>
      </c>
      <c r="V374" s="275">
        <f t="shared" si="33"/>
        <v>59.750999999999998</v>
      </c>
      <c r="W374" s="276">
        <v>40.442</v>
      </c>
      <c r="X374" s="276">
        <v>40.249000000000002</v>
      </c>
    </row>
    <row r="375" spans="1:24">
      <c r="A375" s="255">
        <v>367</v>
      </c>
      <c r="B375" s="266">
        <v>2006661</v>
      </c>
      <c r="C375" s="267">
        <v>43995</v>
      </c>
      <c r="D375" s="267">
        <v>43999</v>
      </c>
      <c r="E375" s="268" t="s">
        <v>400</v>
      </c>
      <c r="F375" s="268">
        <v>25</v>
      </c>
      <c r="G375" s="269">
        <v>8.18</v>
      </c>
      <c r="H375" s="270">
        <v>59.98</v>
      </c>
      <c r="I375" s="268">
        <v>0.04</v>
      </c>
      <c r="J375" s="268">
        <v>8</v>
      </c>
      <c r="K375" s="268" t="s">
        <v>401</v>
      </c>
      <c r="L375" s="268">
        <v>1</v>
      </c>
      <c r="M375" s="268">
        <v>0.1</v>
      </c>
      <c r="N375" s="268">
        <v>0.01</v>
      </c>
      <c r="O375" s="271">
        <f t="shared" si="34"/>
        <v>1835</v>
      </c>
      <c r="P375" s="277">
        <f t="shared" si="35"/>
        <v>3670</v>
      </c>
      <c r="Q375" s="267">
        <f t="shared" si="39"/>
        <v>44177</v>
      </c>
      <c r="R375" s="273">
        <f t="shared" si="36"/>
        <v>59.98</v>
      </c>
      <c r="S375" s="273">
        <f t="shared" si="37"/>
        <v>59.1175</v>
      </c>
      <c r="T375" s="274">
        <f t="shared" si="38"/>
        <v>0.86249999999999716</v>
      </c>
      <c r="U375" s="275">
        <f t="shared" si="33"/>
        <v>59.216999999999999</v>
      </c>
      <c r="V375" s="275">
        <f t="shared" si="33"/>
        <v>59.018000000000001</v>
      </c>
      <c r="W375" s="276">
        <v>40.783000000000001</v>
      </c>
      <c r="X375" s="276">
        <v>40.981999999999999</v>
      </c>
    </row>
    <row r="376" spans="1:24">
      <c r="A376" s="255">
        <v>368</v>
      </c>
      <c r="B376" s="266">
        <v>2006662</v>
      </c>
      <c r="C376" s="267">
        <v>44001</v>
      </c>
      <c r="D376" s="267">
        <v>44006</v>
      </c>
      <c r="E376" s="268" t="s">
        <v>400</v>
      </c>
      <c r="F376" s="268">
        <v>25</v>
      </c>
      <c r="G376" s="269">
        <v>8.1199999999999992</v>
      </c>
      <c r="H376" s="270">
        <v>58.94</v>
      </c>
      <c r="I376" s="268">
        <v>0.04</v>
      </c>
      <c r="J376" s="268">
        <v>16</v>
      </c>
      <c r="K376" s="268" t="s">
        <v>401</v>
      </c>
      <c r="L376" s="268">
        <v>1</v>
      </c>
      <c r="M376" s="268">
        <v>0.1</v>
      </c>
      <c r="N376" s="268">
        <v>0.01</v>
      </c>
      <c r="O376" s="271">
        <f t="shared" si="34"/>
        <v>1803</v>
      </c>
      <c r="P376" s="277">
        <f t="shared" si="35"/>
        <v>3606</v>
      </c>
      <c r="Q376" s="267">
        <f t="shared" si="39"/>
        <v>44183</v>
      </c>
      <c r="R376" s="273">
        <f t="shared" si="36"/>
        <v>58.94</v>
      </c>
      <c r="S376" s="273">
        <f t="shared" si="37"/>
        <v>59.783500000000004</v>
      </c>
      <c r="T376" s="274">
        <f t="shared" si="38"/>
        <v>-0.84350000000000591</v>
      </c>
      <c r="U376" s="275">
        <f t="shared" ref="U376:V425" si="40">(100-W376)</f>
        <v>59.752000000000002</v>
      </c>
      <c r="V376" s="275">
        <f t="shared" si="40"/>
        <v>59.814999999999998</v>
      </c>
      <c r="W376" s="276">
        <v>40.247999999999998</v>
      </c>
      <c r="X376" s="276">
        <v>40.185000000000002</v>
      </c>
    </row>
    <row r="377" spans="1:24">
      <c r="A377" s="255">
        <v>369</v>
      </c>
      <c r="B377" s="266">
        <v>2007663</v>
      </c>
      <c r="C377" s="267">
        <v>44014</v>
      </c>
      <c r="D377" s="267">
        <v>44019</v>
      </c>
      <c r="E377" s="268" t="s">
        <v>400</v>
      </c>
      <c r="F377" s="268">
        <v>25</v>
      </c>
      <c r="G377" s="269">
        <v>8.25</v>
      </c>
      <c r="H377" s="270">
        <v>59.96</v>
      </c>
      <c r="I377" s="268">
        <v>0.01</v>
      </c>
      <c r="J377" s="268">
        <v>16</v>
      </c>
      <c r="K377" s="268" t="s">
        <v>401</v>
      </c>
      <c r="L377" s="268">
        <v>1</v>
      </c>
      <c r="M377" s="268">
        <v>0.1</v>
      </c>
      <c r="N377" s="268" t="s">
        <v>409</v>
      </c>
      <c r="O377" s="271">
        <f t="shared" si="34"/>
        <v>1834</v>
      </c>
      <c r="P377" s="281"/>
      <c r="Q377" s="267">
        <f t="shared" si="39"/>
        <v>44197</v>
      </c>
      <c r="R377" s="273">
        <f t="shared" si="36"/>
        <v>59.96</v>
      </c>
      <c r="S377" s="273">
        <f t="shared" si="37"/>
        <v>59.457999999999998</v>
      </c>
      <c r="T377" s="274">
        <f t="shared" si="38"/>
        <v>0.50200000000000244</v>
      </c>
      <c r="U377" s="275">
        <f t="shared" si="40"/>
        <v>59.243000000000002</v>
      </c>
      <c r="V377" s="275">
        <f t="shared" si="40"/>
        <v>59.673000000000002</v>
      </c>
      <c r="W377" s="276">
        <v>40.756999999999998</v>
      </c>
      <c r="X377" s="276">
        <v>40.326999999999998</v>
      </c>
    </row>
    <row r="378" spans="1:24">
      <c r="A378" s="255">
        <v>370</v>
      </c>
      <c r="B378" s="266">
        <v>2007664</v>
      </c>
      <c r="C378" s="267">
        <v>44030</v>
      </c>
      <c r="D378" s="267">
        <v>44034</v>
      </c>
      <c r="E378" s="268" t="s">
        <v>400</v>
      </c>
      <c r="F378" s="268">
        <v>20</v>
      </c>
      <c r="G378" s="269">
        <v>8.14</v>
      </c>
      <c r="H378" s="270">
        <v>58.76</v>
      </c>
      <c r="I378" s="268">
        <v>0.03</v>
      </c>
      <c r="J378" s="268">
        <v>26</v>
      </c>
      <c r="K378" s="268">
        <v>0.64</v>
      </c>
      <c r="L378" s="268">
        <v>1</v>
      </c>
      <c r="M378" s="268">
        <v>0.1</v>
      </c>
      <c r="N378" s="268" t="s">
        <v>409</v>
      </c>
      <c r="O378" s="271">
        <f t="shared" si="34"/>
        <v>1798</v>
      </c>
      <c r="P378" s="281"/>
      <c r="Q378" s="267">
        <f t="shared" si="39"/>
        <v>44213</v>
      </c>
      <c r="R378" s="273">
        <f t="shared" si="36"/>
        <v>58.76</v>
      </c>
      <c r="S378" s="273">
        <f t="shared" si="37"/>
        <v>59.441000000000003</v>
      </c>
      <c r="T378" s="274">
        <f t="shared" si="38"/>
        <v>-0.68100000000000449</v>
      </c>
      <c r="U378" s="275">
        <f t="shared" si="40"/>
        <v>59.41</v>
      </c>
      <c r="V378" s="275">
        <f t="shared" si="40"/>
        <v>59.472000000000001</v>
      </c>
      <c r="W378" s="276">
        <v>40.590000000000003</v>
      </c>
      <c r="X378" s="276">
        <v>40.527999999999999</v>
      </c>
    </row>
    <row r="379" spans="1:24">
      <c r="A379" s="255">
        <v>371</v>
      </c>
      <c r="B379" s="266">
        <v>2007665</v>
      </c>
      <c r="C379" s="267">
        <v>44037</v>
      </c>
      <c r="D379" s="267">
        <v>44041</v>
      </c>
      <c r="E379" s="268" t="s">
        <v>400</v>
      </c>
      <c r="F379" s="268">
        <v>20</v>
      </c>
      <c r="G379" s="269">
        <v>8.1300000000000008</v>
      </c>
      <c r="H379" s="270">
        <v>59.99</v>
      </c>
      <c r="I379" s="268">
        <v>0.02</v>
      </c>
      <c r="J379" s="268">
        <v>20</v>
      </c>
      <c r="K379" s="268" t="s">
        <v>401</v>
      </c>
      <c r="L379" s="268">
        <v>1</v>
      </c>
      <c r="M379" s="268">
        <v>0.1</v>
      </c>
      <c r="N379" s="268" t="s">
        <v>409</v>
      </c>
      <c r="O379" s="271">
        <f t="shared" si="34"/>
        <v>1835</v>
      </c>
      <c r="P379" s="281"/>
      <c r="Q379" s="267">
        <f t="shared" ref="Q379:Q426" si="41">IF(C379="","",EDATE(C379,6))</f>
        <v>44221</v>
      </c>
      <c r="R379" s="273">
        <f t="shared" si="36"/>
        <v>59.99</v>
      </c>
      <c r="S379" s="273">
        <f t="shared" si="37"/>
        <v>59.028500000000001</v>
      </c>
      <c r="T379" s="274">
        <f t="shared" si="38"/>
        <v>0.96150000000000091</v>
      </c>
      <c r="U379" s="275">
        <f t="shared" si="40"/>
        <v>58.831000000000003</v>
      </c>
      <c r="V379" s="275">
        <f t="shared" si="40"/>
        <v>59.225999999999999</v>
      </c>
      <c r="W379" s="276">
        <v>41.168999999999997</v>
      </c>
      <c r="X379" s="276">
        <v>40.774000000000001</v>
      </c>
    </row>
    <row r="380" spans="1:24">
      <c r="A380" s="255">
        <v>372</v>
      </c>
      <c r="B380" s="266">
        <v>2008666</v>
      </c>
      <c r="C380" s="267">
        <v>44049</v>
      </c>
      <c r="D380" s="267">
        <v>44055</v>
      </c>
      <c r="E380" s="268" t="s">
        <v>400</v>
      </c>
      <c r="F380" s="268">
        <v>15</v>
      </c>
      <c r="G380" s="269">
        <v>8.08</v>
      </c>
      <c r="H380" s="270">
        <v>59.89</v>
      </c>
      <c r="I380" s="268">
        <v>0.02</v>
      </c>
      <c r="J380" s="268">
        <v>12</v>
      </c>
      <c r="K380" s="268" t="s">
        <v>401</v>
      </c>
      <c r="L380" s="268">
        <v>1</v>
      </c>
      <c r="M380" s="268">
        <v>0.1</v>
      </c>
      <c r="N380" s="268">
        <v>0.01</v>
      </c>
      <c r="O380" s="271">
        <f t="shared" si="34"/>
        <v>1832</v>
      </c>
      <c r="P380" s="277">
        <f t="shared" si="35"/>
        <v>3664</v>
      </c>
      <c r="Q380" s="267">
        <f t="shared" si="41"/>
        <v>44233</v>
      </c>
      <c r="R380" s="273">
        <f t="shared" si="36"/>
        <v>59.89</v>
      </c>
      <c r="S380" s="273">
        <f t="shared" si="37"/>
        <v>59.664999999999999</v>
      </c>
      <c r="T380" s="274">
        <f t="shared" si="38"/>
        <v>0.22500000000000142</v>
      </c>
      <c r="U380" s="275">
        <f t="shared" si="40"/>
        <v>59.533000000000001</v>
      </c>
      <c r="V380" s="275">
        <f t="shared" si="40"/>
        <v>59.796999999999997</v>
      </c>
      <c r="W380" s="276">
        <v>40.466999999999999</v>
      </c>
      <c r="X380" s="276">
        <v>40.203000000000003</v>
      </c>
    </row>
    <row r="381" spans="1:24">
      <c r="A381" s="255">
        <v>373</v>
      </c>
      <c r="B381" s="266">
        <v>2101667</v>
      </c>
      <c r="C381" s="267">
        <v>44204</v>
      </c>
      <c r="D381" s="267">
        <v>44209</v>
      </c>
      <c r="E381" s="268" t="s">
        <v>400</v>
      </c>
      <c r="F381" s="268">
        <v>15</v>
      </c>
      <c r="G381" s="269">
        <v>7.8</v>
      </c>
      <c r="H381" s="270">
        <v>59.94</v>
      </c>
      <c r="I381" s="268">
        <v>0.02</v>
      </c>
      <c r="J381" s="268">
        <v>2</v>
      </c>
      <c r="K381" s="268" t="s">
        <v>401</v>
      </c>
      <c r="L381" s="268">
        <v>1</v>
      </c>
      <c r="M381" s="268">
        <v>0.1</v>
      </c>
      <c r="N381" s="268">
        <v>0.02</v>
      </c>
      <c r="O381" s="271">
        <f>ROUNDDOWN((3060*H381/100),0)</f>
        <v>1834</v>
      </c>
      <c r="P381" s="277">
        <f>(O381*2)</f>
        <v>3668</v>
      </c>
      <c r="Q381" s="267">
        <f>IF(C381="","",EDATE(C381,6))</f>
        <v>44385</v>
      </c>
      <c r="R381" s="273">
        <f>(H381)</f>
        <v>59.94</v>
      </c>
      <c r="S381" s="273">
        <f>AVERAGE(U381:V381)</f>
        <v>58.390999999999998</v>
      </c>
      <c r="T381" s="274">
        <f>(R381-S381)</f>
        <v>1.5489999999999995</v>
      </c>
      <c r="U381" s="275">
        <f>(100-W381)</f>
        <v>58.351999999999997</v>
      </c>
      <c r="V381" s="275">
        <f>(100-X381)</f>
        <v>58.43</v>
      </c>
      <c r="W381" s="276">
        <v>41.648000000000003</v>
      </c>
      <c r="X381" s="276">
        <v>41.57</v>
      </c>
    </row>
    <row r="382" spans="1:24">
      <c r="A382" s="255">
        <v>374</v>
      </c>
      <c r="B382" s="266">
        <v>2101668</v>
      </c>
      <c r="C382" s="267">
        <v>44215</v>
      </c>
      <c r="D382" s="267">
        <v>44221</v>
      </c>
      <c r="E382" s="268" t="s">
        <v>400</v>
      </c>
      <c r="F382" s="268">
        <v>40</v>
      </c>
      <c r="G382" s="269">
        <v>8.4</v>
      </c>
      <c r="H382" s="270">
        <v>59.79</v>
      </c>
      <c r="I382" s="268">
        <v>0.04</v>
      </c>
      <c r="J382" s="268">
        <v>2</v>
      </c>
      <c r="K382" s="268" t="s">
        <v>401</v>
      </c>
      <c r="L382" s="268">
        <v>1</v>
      </c>
      <c r="M382" s="268">
        <v>0.1</v>
      </c>
      <c r="N382" s="268">
        <v>0.01</v>
      </c>
      <c r="O382" s="271">
        <f t="shared" si="34"/>
        <v>1829</v>
      </c>
      <c r="P382" s="277">
        <f t="shared" si="35"/>
        <v>3658</v>
      </c>
      <c r="Q382" s="267">
        <f t="shared" si="41"/>
        <v>44396</v>
      </c>
      <c r="R382" s="273">
        <f t="shared" si="36"/>
        <v>59.79</v>
      </c>
      <c r="S382" s="273">
        <f t="shared" si="37"/>
        <v>58.534999999999997</v>
      </c>
      <c r="T382" s="274">
        <f t="shared" si="38"/>
        <v>1.2550000000000026</v>
      </c>
      <c r="U382" s="275">
        <f t="shared" si="40"/>
        <v>58.59</v>
      </c>
      <c r="V382" s="275">
        <f t="shared" si="40"/>
        <v>58.48</v>
      </c>
      <c r="W382" s="276">
        <v>41.41</v>
      </c>
      <c r="X382" s="276">
        <v>41.52</v>
      </c>
    </row>
    <row r="383" spans="1:24">
      <c r="A383" s="255">
        <v>375</v>
      </c>
      <c r="B383" s="266">
        <v>2101669</v>
      </c>
      <c r="C383" s="267">
        <v>44219</v>
      </c>
      <c r="D383" s="267">
        <v>44225</v>
      </c>
      <c r="E383" s="268" t="s">
        <v>400</v>
      </c>
      <c r="F383" s="268">
        <v>40</v>
      </c>
      <c r="G383" s="269">
        <v>7.12</v>
      </c>
      <c r="H383" s="270">
        <v>58.16</v>
      </c>
      <c r="I383" s="268">
        <v>0.02</v>
      </c>
      <c r="J383" s="268">
        <v>4</v>
      </c>
      <c r="K383" s="268" t="s">
        <v>401</v>
      </c>
      <c r="L383" s="268">
        <v>1</v>
      </c>
      <c r="M383" s="268">
        <v>0.1</v>
      </c>
      <c r="N383" s="268">
        <v>0.01</v>
      </c>
      <c r="O383" s="271">
        <f t="shared" si="34"/>
        <v>1779</v>
      </c>
      <c r="P383" s="277">
        <f t="shared" si="35"/>
        <v>3558</v>
      </c>
      <c r="Q383" s="267">
        <f t="shared" si="41"/>
        <v>44400</v>
      </c>
      <c r="R383" s="273">
        <f t="shared" si="36"/>
        <v>58.16</v>
      </c>
      <c r="S383" s="273">
        <f t="shared" si="37"/>
        <v>58.487499999999997</v>
      </c>
      <c r="T383" s="274">
        <f t="shared" si="38"/>
        <v>-0.32750000000000057</v>
      </c>
      <c r="U383" s="275">
        <f t="shared" si="40"/>
        <v>58.677</v>
      </c>
      <c r="V383" s="275">
        <f t="shared" si="40"/>
        <v>58.298000000000002</v>
      </c>
      <c r="W383" s="276">
        <v>41.323</v>
      </c>
      <c r="X383" s="276">
        <v>41.701999999999998</v>
      </c>
    </row>
    <row r="384" spans="1:24">
      <c r="A384" s="255">
        <v>376</v>
      </c>
      <c r="B384" s="266">
        <v>2101670</v>
      </c>
      <c r="C384" s="267">
        <v>44222</v>
      </c>
      <c r="D384" s="267">
        <v>44225</v>
      </c>
      <c r="E384" s="268" t="s">
        <v>400</v>
      </c>
      <c r="F384" s="268">
        <v>45</v>
      </c>
      <c r="G384" s="269">
        <v>7.95</v>
      </c>
      <c r="H384" s="270">
        <v>59.55</v>
      </c>
      <c r="I384" s="268">
        <v>0.03</v>
      </c>
      <c r="J384" s="268">
        <v>12</v>
      </c>
      <c r="K384" s="268" t="s">
        <v>401</v>
      </c>
      <c r="L384" s="268">
        <v>1</v>
      </c>
      <c r="M384" s="268">
        <v>0.1</v>
      </c>
      <c r="N384" s="268">
        <v>0.01</v>
      </c>
      <c r="O384" s="271">
        <f t="shared" si="34"/>
        <v>1822</v>
      </c>
      <c r="P384" s="277">
        <f t="shared" si="35"/>
        <v>3644</v>
      </c>
      <c r="Q384" s="267">
        <f t="shared" si="41"/>
        <v>44403</v>
      </c>
      <c r="R384" s="273">
        <f t="shared" si="36"/>
        <v>59.55</v>
      </c>
      <c r="S384" s="273">
        <f t="shared" si="37"/>
        <v>59.189499999999995</v>
      </c>
      <c r="T384" s="274">
        <f t="shared" si="38"/>
        <v>0.36050000000000182</v>
      </c>
      <c r="U384" s="275">
        <f t="shared" si="40"/>
        <v>58.69</v>
      </c>
      <c r="V384" s="275">
        <f t="shared" si="40"/>
        <v>59.689</v>
      </c>
      <c r="W384" s="276">
        <v>41.31</v>
      </c>
      <c r="X384" s="276">
        <v>40.311</v>
      </c>
    </row>
    <row r="385" spans="1:24">
      <c r="A385" s="255">
        <v>377</v>
      </c>
      <c r="B385" s="266">
        <v>2102671</v>
      </c>
      <c r="C385" s="267">
        <v>44241</v>
      </c>
      <c r="D385" s="267">
        <v>44244</v>
      </c>
      <c r="E385" s="268" t="s">
        <v>400</v>
      </c>
      <c r="F385" s="268">
        <v>30</v>
      </c>
      <c r="G385" s="269">
        <v>7.88</v>
      </c>
      <c r="H385" s="270">
        <v>59.05</v>
      </c>
      <c r="I385" s="268">
        <v>0.02</v>
      </c>
      <c r="J385" s="268">
        <v>2</v>
      </c>
      <c r="K385" s="268" t="s">
        <v>401</v>
      </c>
      <c r="L385" s="268">
        <v>1</v>
      </c>
      <c r="M385" s="268">
        <v>0.1</v>
      </c>
      <c r="N385" s="268">
        <v>0.01</v>
      </c>
      <c r="O385" s="271">
        <f t="shared" si="34"/>
        <v>1806</v>
      </c>
      <c r="P385" s="277">
        <f t="shared" si="35"/>
        <v>3612</v>
      </c>
      <c r="Q385" s="267">
        <f t="shared" si="41"/>
        <v>44422</v>
      </c>
      <c r="R385" s="273">
        <f t="shared" si="36"/>
        <v>59.05</v>
      </c>
      <c r="S385" s="273">
        <f t="shared" si="37"/>
        <v>59.429000000000002</v>
      </c>
      <c r="T385" s="274">
        <f t="shared" si="38"/>
        <v>-0.37900000000000489</v>
      </c>
      <c r="U385" s="275">
        <f t="shared" si="40"/>
        <v>59.454000000000001</v>
      </c>
      <c r="V385" s="275">
        <f t="shared" si="40"/>
        <v>59.404000000000003</v>
      </c>
      <c r="W385" s="276">
        <v>40.545999999999999</v>
      </c>
      <c r="X385" s="276">
        <v>40.595999999999997</v>
      </c>
    </row>
    <row r="386" spans="1:24">
      <c r="A386" s="255">
        <v>378</v>
      </c>
      <c r="B386" s="266">
        <v>2102672</v>
      </c>
      <c r="C386" s="267">
        <v>44251</v>
      </c>
      <c r="D386" s="267">
        <v>44256</v>
      </c>
      <c r="E386" s="268" t="s">
        <v>400</v>
      </c>
      <c r="F386" s="268">
        <v>25</v>
      </c>
      <c r="G386" s="269">
        <v>8.43</v>
      </c>
      <c r="H386" s="270">
        <v>59.15</v>
      </c>
      <c r="I386" s="268">
        <v>0.02</v>
      </c>
      <c r="J386" s="268">
        <v>8</v>
      </c>
      <c r="K386" s="268" t="s">
        <v>401</v>
      </c>
      <c r="L386" s="268">
        <v>1</v>
      </c>
      <c r="M386" s="268">
        <v>0.1</v>
      </c>
      <c r="N386" s="268">
        <v>0.01</v>
      </c>
      <c r="O386" s="271">
        <f t="shared" si="34"/>
        <v>1809</v>
      </c>
      <c r="P386" s="277">
        <f t="shared" si="35"/>
        <v>3618</v>
      </c>
      <c r="Q386" s="267">
        <f t="shared" si="41"/>
        <v>44432</v>
      </c>
      <c r="R386" s="273">
        <f t="shared" si="36"/>
        <v>59.15</v>
      </c>
      <c r="S386" s="273">
        <f t="shared" si="37"/>
        <v>58.783000000000001</v>
      </c>
      <c r="T386" s="274">
        <f t="shared" si="38"/>
        <v>0.36699999999999733</v>
      </c>
      <c r="U386" s="275">
        <f t="shared" si="40"/>
        <v>58.286000000000001</v>
      </c>
      <c r="V386" s="275">
        <f t="shared" si="40"/>
        <v>59.28</v>
      </c>
      <c r="W386" s="276">
        <v>41.713999999999999</v>
      </c>
      <c r="X386" s="276">
        <v>40.72</v>
      </c>
    </row>
    <row r="387" spans="1:24">
      <c r="A387" s="255">
        <v>379</v>
      </c>
      <c r="B387" s="266">
        <v>2103673</v>
      </c>
      <c r="C387" s="267">
        <v>44261</v>
      </c>
      <c r="D387" s="267">
        <v>44264</v>
      </c>
      <c r="E387" s="268" t="s">
        <v>400</v>
      </c>
      <c r="F387" s="268">
        <v>25</v>
      </c>
      <c r="G387" s="269">
        <v>8.25</v>
      </c>
      <c r="H387" s="270">
        <v>59.11</v>
      </c>
      <c r="I387" s="268">
        <v>0.01</v>
      </c>
      <c r="J387" s="268">
        <v>6</v>
      </c>
      <c r="K387" s="268" t="s">
        <v>401</v>
      </c>
      <c r="L387" s="268">
        <v>1</v>
      </c>
      <c r="M387" s="268">
        <v>0.1</v>
      </c>
      <c r="N387" s="268">
        <v>0.01</v>
      </c>
      <c r="O387" s="271">
        <f>ROUNDDOWN((3060*H387/100),0)</f>
        <v>1808</v>
      </c>
      <c r="P387" s="277">
        <f>(O387*2)</f>
        <v>3616</v>
      </c>
      <c r="Q387" s="267">
        <f>IF(C387="","",EDATE(C387,6))</f>
        <v>44445</v>
      </c>
      <c r="R387" s="273">
        <f>(H387)</f>
        <v>59.11</v>
      </c>
      <c r="S387" s="273">
        <f>AVERAGE(U387:V387)</f>
        <v>59.486000000000004</v>
      </c>
      <c r="T387" s="274">
        <f>(R387-S387)</f>
        <v>-0.37600000000000477</v>
      </c>
      <c r="U387" s="275">
        <v>59.363</v>
      </c>
      <c r="V387" s="275">
        <v>59.609000000000002</v>
      </c>
      <c r="W387" s="276">
        <v>41.713999999999999</v>
      </c>
      <c r="X387" s="276">
        <v>40.72</v>
      </c>
    </row>
    <row r="388" spans="1:24">
      <c r="A388" s="255">
        <v>379</v>
      </c>
      <c r="B388" s="266">
        <v>2103674</v>
      </c>
      <c r="C388" s="267">
        <v>44276</v>
      </c>
      <c r="D388" s="267">
        <v>44279</v>
      </c>
      <c r="E388" s="268" t="s">
        <v>400</v>
      </c>
      <c r="F388" s="268">
        <v>25</v>
      </c>
      <c r="G388" s="269">
        <v>8.23</v>
      </c>
      <c r="H388" s="270">
        <v>59.28</v>
      </c>
      <c r="I388" s="268">
        <v>0.02</v>
      </c>
      <c r="J388" s="268">
        <v>14</v>
      </c>
      <c r="K388" s="268" t="s">
        <v>401</v>
      </c>
      <c r="L388" s="268">
        <v>1</v>
      </c>
      <c r="M388" s="268">
        <v>0.1</v>
      </c>
      <c r="N388" s="268">
        <v>0.01</v>
      </c>
      <c r="O388" s="271">
        <f>ROUNDDOWN((3060*H388/100),0)</f>
        <v>1813</v>
      </c>
      <c r="P388" s="277">
        <f>(O388*2)</f>
        <v>3626</v>
      </c>
      <c r="Q388" s="267">
        <f>IF(C388="","",EDATE(C388,6))</f>
        <v>44460</v>
      </c>
      <c r="R388" s="273">
        <f>(H388)</f>
        <v>59.28</v>
      </c>
      <c r="S388" s="273">
        <f>AVERAGE(U388:V388)</f>
        <v>59.486000000000004</v>
      </c>
      <c r="T388" s="274">
        <f>(R388-S388)</f>
        <v>-0.20600000000000307</v>
      </c>
      <c r="U388" s="275">
        <v>59.363</v>
      </c>
      <c r="V388" s="275">
        <v>59.609000000000002</v>
      </c>
      <c r="W388" s="276">
        <v>40.625999999999998</v>
      </c>
      <c r="X388" s="276">
        <v>40.487000000000002</v>
      </c>
    </row>
    <row r="389" spans="1:24">
      <c r="A389" s="255">
        <v>380</v>
      </c>
      <c r="B389" s="266">
        <v>2104675</v>
      </c>
      <c r="C389" s="267">
        <v>44290</v>
      </c>
      <c r="D389" s="267">
        <v>44293</v>
      </c>
      <c r="E389" s="268" t="s">
        <v>400</v>
      </c>
      <c r="F389" s="268">
        <v>25</v>
      </c>
      <c r="G389" s="269">
        <v>8.1300000000000008</v>
      </c>
      <c r="H389" s="270">
        <v>59.06</v>
      </c>
      <c r="I389" s="268">
        <v>0.02</v>
      </c>
      <c r="J389" s="268">
        <v>6</v>
      </c>
      <c r="K389" s="268" t="s">
        <v>401</v>
      </c>
      <c r="L389" s="268">
        <v>1</v>
      </c>
      <c r="M389" s="268">
        <v>0.1</v>
      </c>
      <c r="N389" s="268">
        <v>0.01</v>
      </c>
      <c r="O389" s="271">
        <f>ROUNDDOWN((3060*H389/100),0)</f>
        <v>1807</v>
      </c>
      <c r="P389" s="277">
        <f>(O389*2)</f>
        <v>3614</v>
      </c>
      <c r="Q389" s="267">
        <f>IF(C389="","",EDATE(C389,6))</f>
        <v>44473</v>
      </c>
      <c r="R389" s="273">
        <f>(H389)</f>
        <v>59.06</v>
      </c>
      <c r="S389" s="273">
        <f>AVERAGE(U389:V389)</f>
        <v>59.486000000000004</v>
      </c>
      <c r="T389" s="274">
        <f>(R389-S389)</f>
        <v>-0.42600000000000193</v>
      </c>
      <c r="U389" s="275">
        <v>59.363</v>
      </c>
      <c r="V389" s="275">
        <v>59.609000000000002</v>
      </c>
      <c r="W389" s="276">
        <v>41.2</v>
      </c>
      <c r="X389" s="276">
        <v>41.54</v>
      </c>
    </row>
    <row r="390" spans="1:24">
      <c r="A390" s="255">
        <v>381</v>
      </c>
      <c r="B390" s="266">
        <v>2104676</v>
      </c>
      <c r="C390" s="267">
        <v>44306</v>
      </c>
      <c r="D390" s="267">
        <v>44309</v>
      </c>
      <c r="E390" s="268" t="s">
        <v>400</v>
      </c>
      <c r="F390" s="268">
        <v>15</v>
      </c>
      <c r="G390" s="269">
        <v>8.25</v>
      </c>
      <c r="H390" s="270">
        <v>59.3</v>
      </c>
      <c r="I390" s="268">
        <v>0.02</v>
      </c>
      <c r="J390" s="268">
        <v>34</v>
      </c>
      <c r="K390" s="268" t="s">
        <v>401</v>
      </c>
      <c r="L390" s="268">
        <v>1</v>
      </c>
      <c r="M390" s="268">
        <v>0.1</v>
      </c>
      <c r="N390" s="268">
        <v>0.01</v>
      </c>
      <c r="O390" s="271">
        <f t="shared" si="34"/>
        <v>1814</v>
      </c>
      <c r="P390" s="277">
        <f t="shared" si="35"/>
        <v>3628</v>
      </c>
      <c r="Q390" s="267">
        <f t="shared" si="41"/>
        <v>44489</v>
      </c>
      <c r="R390" s="273">
        <f t="shared" si="36"/>
        <v>59.3</v>
      </c>
      <c r="S390" s="273">
        <f t="shared" si="37"/>
        <v>59.21</v>
      </c>
      <c r="T390" s="274">
        <f t="shared" si="38"/>
        <v>8.9999999999996305E-2</v>
      </c>
      <c r="U390" s="275">
        <f t="shared" si="40"/>
        <v>59.219000000000001</v>
      </c>
      <c r="V390" s="275">
        <f t="shared" si="40"/>
        <v>59.201000000000001</v>
      </c>
      <c r="W390" s="276">
        <v>40.780999999999999</v>
      </c>
      <c r="X390" s="276">
        <v>40.798999999999999</v>
      </c>
    </row>
    <row r="391" spans="1:24">
      <c r="A391" s="255">
        <v>382</v>
      </c>
      <c r="B391" s="266">
        <v>2105677</v>
      </c>
      <c r="C391" s="267">
        <v>44317</v>
      </c>
      <c r="D391" s="267">
        <v>44333</v>
      </c>
      <c r="E391" s="268" t="s">
        <v>400</v>
      </c>
      <c r="F391" s="268">
        <v>30</v>
      </c>
      <c r="G391" s="269">
        <v>8.1199999999999992</v>
      </c>
      <c r="H391" s="270">
        <v>59.24</v>
      </c>
      <c r="I391" s="268">
        <v>0.05</v>
      </c>
      <c r="J391" s="268">
        <v>6</v>
      </c>
      <c r="K391" s="268" t="s">
        <v>401</v>
      </c>
      <c r="L391" s="268">
        <v>1</v>
      </c>
      <c r="M391" s="268">
        <v>0.1</v>
      </c>
      <c r="N391" s="268">
        <v>0.01</v>
      </c>
      <c r="O391" s="271">
        <f t="shared" si="34"/>
        <v>1812</v>
      </c>
      <c r="P391" s="277">
        <f t="shared" si="35"/>
        <v>3624</v>
      </c>
      <c r="Q391" s="267">
        <f t="shared" si="41"/>
        <v>44501</v>
      </c>
      <c r="R391" s="273">
        <f t="shared" si="36"/>
        <v>59.24</v>
      </c>
      <c r="S391" s="273">
        <f t="shared" si="37"/>
        <v>59.152500000000003</v>
      </c>
      <c r="T391" s="274">
        <f t="shared" si="38"/>
        <v>8.7499999999998579E-2</v>
      </c>
      <c r="U391" s="275">
        <f t="shared" si="40"/>
        <v>59.256999999999998</v>
      </c>
      <c r="V391" s="275">
        <f t="shared" si="40"/>
        <v>59.048000000000002</v>
      </c>
      <c r="W391" s="276">
        <v>40.743000000000002</v>
      </c>
      <c r="X391" s="276">
        <v>40.951999999999998</v>
      </c>
    </row>
    <row r="392" spans="1:24">
      <c r="A392" s="255">
        <v>383</v>
      </c>
      <c r="B392" s="266">
        <v>2106678</v>
      </c>
      <c r="C392" s="267">
        <v>44348</v>
      </c>
      <c r="D392" s="267">
        <v>44351</v>
      </c>
      <c r="E392" s="268" t="s">
        <v>400</v>
      </c>
      <c r="F392" s="268">
        <v>20</v>
      </c>
      <c r="G392" s="269">
        <v>8.08</v>
      </c>
      <c r="H392" s="270">
        <v>59.72</v>
      </c>
      <c r="I392" s="268">
        <v>0.02</v>
      </c>
      <c r="J392" s="268">
        <v>28</v>
      </c>
      <c r="K392" s="268" t="s">
        <v>401</v>
      </c>
      <c r="L392" s="268">
        <v>1</v>
      </c>
      <c r="M392" s="268">
        <v>0.1</v>
      </c>
      <c r="N392" s="268">
        <v>0.01</v>
      </c>
      <c r="O392" s="271">
        <f t="shared" si="34"/>
        <v>1827</v>
      </c>
      <c r="P392" s="277">
        <f t="shared" si="35"/>
        <v>3654</v>
      </c>
      <c r="Q392" s="267">
        <f t="shared" si="41"/>
        <v>44531</v>
      </c>
      <c r="R392" s="273">
        <f t="shared" si="36"/>
        <v>59.72</v>
      </c>
      <c r="S392" s="273">
        <f t="shared" si="37"/>
        <v>59.655000000000001</v>
      </c>
      <c r="T392" s="274">
        <f t="shared" si="38"/>
        <v>6.4999999999997726E-2</v>
      </c>
      <c r="U392" s="275">
        <f t="shared" si="40"/>
        <v>59.64</v>
      </c>
      <c r="V392" s="275">
        <f t="shared" si="40"/>
        <v>59.67</v>
      </c>
      <c r="W392" s="276">
        <v>40.36</v>
      </c>
      <c r="X392" s="276">
        <v>40.33</v>
      </c>
    </row>
    <row r="393" spans="1:24">
      <c r="A393" s="255">
        <v>384</v>
      </c>
      <c r="B393" s="266">
        <v>2106679</v>
      </c>
      <c r="C393" s="267">
        <v>44366</v>
      </c>
      <c r="D393" s="267">
        <v>44370</v>
      </c>
      <c r="E393" s="268" t="s">
        <v>400</v>
      </c>
      <c r="F393" s="268">
        <v>20</v>
      </c>
      <c r="G393" s="269">
        <v>8.23</v>
      </c>
      <c r="H393" s="270">
        <v>59.29</v>
      </c>
      <c r="I393" s="268">
        <v>0.03</v>
      </c>
      <c r="J393" s="268">
        <v>20</v>
      </c>
      <c r="K393" s="268" t="s">
        <v>401</v>
      </c>
      <c r="L393" s="268">
        <v>1</v>
      </c>
      <c r="M393" s="268">
        <v>0.1</v>
      </c>
      <c r="N393" s="268">
        <v>0.01</v>
      </c>
      <c r="O393" s="271">
        <f t="shared" ref="O393:O425" si="42">ROUNDDOWN((3060*H393/100),0)</f>
        <v>1814</v>
      </c>
      <c r="P393" s="277">
        <f t="shared" si="35"/>
        <v>3628</v>
      </c>
      <c r="Q393" s="267">
        <f t="shared" si="41"/>
        <v>44549</v>
      </c>
      <c r="R393" s="273">
        <f t="shared" si="36"/>
        <v>59.29</v>
      </c>
      <c r="S393" s="273">
        <f t="shared" si="37"/>
        <v>58.870000000000005</v>
      </c>
      <c r="T393" s="274">
        <f t="shared" si="38"/>
        <v>0.4199999999999946</v>
      </c>
      <c r="U393" s="275">
        <f t="shared" si="40"/>
        <v>58.92</v>
      </c>
      <c r="V393" s="275">
        <f t="shared" si="40"/>
        <v>58.82</v>
      </c>
      <c r="W393" s="276">
        <v>41.08</v>
      </c>
      <c r="X393" s="276">
        <v>41.18</v>
      </c>
    </row>
    <row r="394" spans="1:24">
      <c r="A394" s="255">
        <v>385</v>
      </c>
      <c r="B394" s="266">
        <v>2107680</v>
      </c>
      <c r="C394" s="267">
        <v>44393</v>
      </c>
      <c r="D394" s="267">
        <v>44397</v>
      </c>
      <c r="E394" s="268" t="s">
        <v>400</v>
      </c>
      <c r="F394" s="268">
        <v>25</v>
      </c>
      <c r="G394" s="269">
        <v>8.0399999999999991</v>
      </c>
      <c r="H394" s="270">
        <v>59.67</v>
      </c>
      <c r="I394" s="268">
        <v>0.03</v>
      </c>
      <c r="J394" s="268">
        <v>20</v>
      </c>
      <c r="K394" s="268" t="s">
        <v>401</v>
      </c>
      <c r="L394" s="268">
        <v>1</v>
      </c>
      <c r="M394" s="268">
        <v>0.1</v>
      </c>
      <c r="N394" s="268">
        <v>0.01</v>
      </c>
      <c r="O394" s="271">
        <f t="shared" si="42"/>
        <v>1825</v>
      </c>
      <c r="P394" s="277">
        <f t="shared" si="35"/>
        <v>3650</v>
      </c>
      <c r="Q394" s="267">
        <f t="shared" si="41"/>
        <v>44577</v>
      </c>
      <c r="R394" s="273">
        <f t="shared" si="36"/>
        <v>59.67</v>
      </c>
      <c r="S394" s="273">
        <f t="shared" si="37"/>
        <v>59.11</v>
      </c>
      <c r="T394" s="274">
        <f t="shared" si="38"/>
        <v>0.56000000000000227</v>
      </c>
      <c r="U394" s="275">
        <f t="shared" si="40"/>
        <v>59</v>
      </c>
      <c r="V394" s="275">
        <f t="shared" si="40"/>
        <v>59.22</v>
      </c>
      <c r="W394" s="276">
        <v>41</v>
      </c>
      <c r="X394" s="276">
        <v>40.78</v>
      </c>
    </row>
    <row r="395" spans="1:24">
      <c r="A395" s="255">
        <v>386</v>
      </c>
      <c r="B395" s="266">
        <v>2108681</v>
      </c>
      <c r="C395" s="267">
        <v>44419</v>
      </c>
      <c r="D395" s="267">
        <v>44420</v>
      </c>
      <c r="E395" s="268" t="s">
        <v>400</v>
      </c>
      <c r="F395" s="268">
        <v>20</v>
      </c>
      <c r="G395" s="269">
        <v>8.02</v>
      </c>
      <c r="H395" s="270">
        <v>59.22</v>
      </c>
      <c r="I395" s="268">
        <v>0.02</v>
      </c>
      <c r="J395" s="268">
        <v>10</v>
      </c>
      <c r="K395" s="268" t="s">
        <v>401</v>
      </c>
      <c r="L395" s="268">
        <v>1</v>
      </c>
      <c r="M395" s="268">
        <v>0.1</v>
      </c>
      <c r="N395" s="268">
        <v>0.01</v>
      </c>
      <c r="O395" s="271">
        <f t="shared" si="42"/>
        <v>1812</v>
      </c>
      <c r="P395" s="277">
        <f t="shared" si="35"/>
        <v>3624</v>
      </c>
      <c r="Q395" s="267">
        <f t="shared" si="41"/>
        <v>44603</v>
      </c>
      <c r="R395" s="273">
        <f t="shared" si="36"/>
        <v>59.22</v>
      </c>
      <c r="S395" s="273">
        <f t="shared" si="37"/>
        <v>59.465000000000003</v>
      </c>
      <c r="T395" s="274">
        <f t="shared" si="38"/>
        <v>-0.24500000000000455</v>
      </c>
      <c r="U395" s="275">
        <f t="shared" si="40"/>
        <v>59.335999999999999</v>
      </c>
      <c r="V395" s="275">
        <f t="shared" si="40"/>
        <v>59.594000000000001</v>
      </c>
      <c r="W395" s="276">
        <v>40.664000000000001</v>
      </c>
      <c r="X395" s="276">
        <v>40.405999999999999</v>
      </c>
    </row>
    <row r="396" spans="1:24">
      <c r="A396" s="255">
        <v>387</v>
      </c>
      <c r="B396" s="266">
        <v>2109682</v>
      </c>
      <c r="C396" s="267">
        <v>44440</v>
      </c>
      <c r="D396" s="267">
        <v>44442</v>
      </c>
      <c r="E396" s="268" t="s">
        <v>400</v>
      </c>
      <c r="F396" s="268">
        <v>25</v>
      </c>
      <c r="G396" s="269">
        <v>8.31</v>
      </c>
      <c r="H396" s="270">
        <v>59.49</v>
      </c>
      <c r="I396" s="268">
        <v>0.03</v>
      </c>
      <c r="J396" s="268">
        <v>38</v>
      </c>
      <c r="K396" s="268" t="s">
        <v>401</v>
      </c>
      <c r="L396" s="268">
        <v>1</v>
      </c>
      <c r="M396" s="268">
        <v>0.1</v>
      </c>
      <c r="N396" s="268">
        <v>0.01</v>
      </c>
      <c r="O396" s="271">
        <f t="shared" si="42"/>
        <v>1820</v>
      </c>
      <c r="P396" s="277">
        <f t="shared" ref="P396:P425" si="43">(O396*2)</f>
        <v>3640</v>
      </c>
      <c r="Q396" s="267">
        <f t="shared" si="41"/>
        <v>44621</v>
      </c>
      <c r="R396" s="273">
        <f t="shared" si="36"/>
        <v>59.49</v>
      </c>
      <c r="S396" s="273">
        <f t="shared" si="37"/>
        <v>59.054749999999999</v>
      </c>
      <c r="T396" s="274">
        <f t="shared" si="38"/>
        <v>0.43525000000000347</v>
      </c>
      <c r="U396" s="275">
        <f t="shared" si="40"/>
        <v>59.064999999999998</v>
      </c>
      <c r="V396" s="275">
        <f t="shared" si="40"/>
        <v>59.044499999999999</v>
      </c>
      <c r="W396" s="276">
        <v>40.935000000000002</v>
      </c>
      <c r="X396" s="276">
        <v>40.955500000000001</v>
      </c>
    </row>
    <row r="397" spans="1:24">
      <c r="A397" s="255">
        <v>388</v>
      </c>
      <c r="B397" s="266">
        <v>2109683</v>
      </c>
      <c r="C397" s="267">
        <v>44442</v>
      </c>
      <c r="D397" s="267">
        <v>44448</v>
      </c>
      <c r="E397" s="268" t="s">
        <v>400</v>
      </c>
      <c r="F397" s="268">
        <v>25</v>
      </c>
      <c r="G397" s="269">
        <v>8.4600000000000009</v>
      </c>
      <c r="H397" s="270">
        <v>59.19</v>
      </c>
      <c r="I397" s="268">
        <v>0.04</v>
      </c>
      <c r="J397" s="268">
        <v>12</v>
      </c>
      <c r="K397" s="268" t="s">
        <v>401</v>
      </c>
      <c r="L397" s="268">
        <v>1</v>
      </c>
      <c r="M397" s="268">
        <v>0.1</v>
      </c>
      <c r="N397" s="268">
        <v>0.01</v>
      </c>
      <c r="O397" s="271">
        <f t="shared" si="42"/>
        <v>1811</v>
      </c>
      <c r="P397" s="277">
        <f t="shared" si="43"/>
        <v>3622</v>
      </c>
      <c r="Q397" s="267">
        <f t="shared" si="41"/>
        <v>44623</v>
      </c>
      <c r="R397" s="273">
        <f t="shared" si="36"/>
        <v>59.19</v>
      </c>
      <c r="S397" s="273">
        <f t="shared" si="37"/>
        <v>59.436999999999998</v>
      </c>
      <c r="T397" s="274">
        <f t="shared" si="38"/>
        <v>-0.24699999999999989</v>
      </c>
      <c r="U397" s="275">
        <f t="shared" si="40"/>
        <v>59.335000000000001</v>
      </c>
      <c r="V397" s="275">
        <f t="shared" si="40"/>
        <v>59.539000000000001</v>
      </c>
      <c r="W397" s="276">
        <v>40.664999999999999</v>
      </c>
      <c r="X397" s="276">
        <v>40.460999999999999</v>
      </c>
    </row>
    <row r="398" spans="1:24">
      <c r="A398" s="255">
        <v>389</v>
      </c>
      <c r="B398" s="266">
        <v>2109684</v>
      </c>
      <c r="C398" s="267">
        <v>44461</v>
      </c>
      <c r="D398" s="267">
        <v>44466</v>
      </c>
      <c r="E398" s="268" t="s">
        <v>400</v>
      </c>
      <c r="F398" s="268">
        <v>25</v>
      </c>
      <c r="G398" s="269">
        <v>8.26</v>
      </c>
      <c r="H398" s="270">
        <v>59.49</v>
      </c>
      <c r="I398" s="268" t="s">
        <v>401</v>
      </c>
      <c r="J398" s="268">
        <v>18</v>
      </c>
      <c r="K398" s="268" t="s">
        <v>401</v>
      </c>
      <c r="L398" s="268">
        <v>1</v>
      </c>
      <c r="M398" s="268">
        <v>0.1</v>
      </c>
      <c r="N398" s="268">
        <v>0.01</v>
      </c>
      <c r="O398" s="271">
        <f t="shared" si="42"/>
        <v>1820</v>
      </c>
      <c r="P398" s="277">
        <f t="shared" si="43"/>
        <v>3640</v>
      </c>
      <c r="Q398" s="267">
        <f t="shared" si="41"/>
        <v>44642</v>
      </c>
      <c r="R398" s="273">
        <f t="shared" si="36"/>
        <v>59.49</v>
      </c>
      <c r="S398" s="273">
        <f t="shared" si="37"/>
        <v>59.167999999999999</v>
      </c>
      <c r="T398" s="274">
        <f t="shared" si="38"/>
        <v>0.32200000000000273</v>
      </c>
      <c r="U398" s="275">
        <f t="shared" si="40"/>
        <v>59.287999999999997</v>
      </c>
      <c r="V398" s="275">
        <f t="shared" si="40"/>
        <v>59.048000000000002</v>
      </c>
      <c r="W398" s="276">
        <v>40.712000000000003</v>
      </c>
      <c r="X398" s="276">
        <v>40.951999999999998</v>
      </c>
    </row>
    <row r="399" spans="1:24">
      <c r="A399" s="255">
        <v>390</v>
      </c>
      <c r="B399" s="266">
        <v>2119685</v>
      </c>
      <c r="C399" s="267">
        <v>44488</v>
      </c>
      <c r="D399" s="267">
        <v>44490</v>
      </c>
      <c r="E399" s="268" t="s">
        <v>400</v>
      </c>
      <c r="F399" s="268">
        <v>25</v>
      </c>
      <c r="G399" s="269">
        <v>8.1999999999999993</v>
      </c>
      <c r="H399" s="270">
        <v>59.55</v>
      </c>
      <c r="I399" s="268">
        <v>0.03</v>
      </c>
      <c r="J399" s="268">
        <v>14</v>
      </c>
      <c r="K399" s="268" t="s">
        <v>401</v>
      </c>
      <c r="L399" s="268">
        <v>1</v>
      </c>
      <c r="M399" s="268">
        <v>0.1</v>
      </c>
      <c r="N399" s="268">
        <v>0.01</v>
      </c>
      <c r="O399" s="271">
        <f t="shared" si="42"/>
        <v>1822</v>
      </c>
      <c r="P399" s="277">
        <f t="shared" si="43"/>
        <v>3644</v>
      </c>
      <c r="Q399" s="267">
        <f t="shared" si="41"/>
        <v>44670</v>
      </c>
      <c r="R399" s="273">
        <f t="shared" si="36"/>
        <v>59.55</v>
      </c>
      <c r="S399" s="273">
        <f t="shared" si="37"/>
        <v>59.355000000000004</v>
      </c>
      <c r="T399" s="274">
        <f t="shared" si="38"/>
        <v>0.19499999999999318</v>
      </c>
      <c r="U399" s="275">
        <f t="shared" si="40"/>
        <v>59.404000000000003</v>
      </c>
      <c r="V399" s="275">
        <f t="shared" si="40"/>
        <v>59.305999999999997</v>
      </c>
      <c r="W399" s="276">
        <v>40.595999999999997</v>
      </c>
      <c r="X399" s="276">
        <v>40.694000000000003</v>
      </c>
    </row>
    <row r="400" spans="1:24">
      <c r="A400" s="255">
        <v>391</v>
      </c>
      <c r="B400" s="266">
        <v>2112686</v>
      </c>
      <c r="C400" s="267">
        <v>44545</v>
      </c>
      <c r="D400" s="267">
        <v>44552</v>
      </c>
      <c r="E400" s="268" t="s">
        <v>400</v>
      </c>
      <c r="F400" s="268">
        <v>20</v>
      </c>
      <c r="G400" s="269">
        <v>7.95</v>
      </c>
      <c r="H400" s="270">
        <v>58.05</v>
      </c>
      <c r="I400" s="268">
        <v>0.03</v>
      </c>
      <c r="J400" s="268">
        <v>8</v>
      </c>
      <c r="K400" s="268" t="s">
        <v>401</v>
      </c>
      <c r="L400" s="268">
        <v>1</v>
      </c>
      <c r="M400" s="268">
        <v>0.1</v>
      </c>
      <c r="N400" s="268">
        <v>0.01</v>
      </c>
      <c r="O400" s="271">
        <f t="shared" si="42"/>
        <v>1776</v>
      </c>
      <c r="P400" s="277">
        <f t="shared" si="43"/>
        <v>3552</v>
      </c>
      <c r="Q400" s="267">
        <f t="shared" si="41"/>
        <v>44727</v>
      </c>
      <c r="R400" s="273">
        <f t="shared" si="36"/>
        <v>58.05</v>
      </c>
      <c r="S400" s="273">
        <f t="shared" si="37"/>
        <v>58.271500000000003</v>
      </c>
      <c r="T400" s="274">
        <f t="shared" si="38"/>
        <v>-0.22150000000000603</v>
      </c>
      <c r="U400" s="275">
        <f t="shared" si="40"/>
        <v>58.402000000000001</v>
      </c>
      <c r="V400" s="275">
        <f t="shared" si="40"/>
        <v>58.140999999999998</v>
      </c>
      <c r="W400" s="276">
        <v>41.597999999999999</v>
      </c>
      <c r="X400" s="276">
        <v>41.859000000000002</v>
      </c>
    </row>
    <row r="401" spans="1:24">
      <c r="A401" s="255">
        <v>392</v>
      </c>
      <c r="B401" s="266">
        <v>2201687</v>
      </c>
      <c r="C401" s="267">
        <v>44559</v>
      </c>
      <c r="D401" s="267">
        <v>44567</v>
      </c>
      <c r="E401" s="268" t="s">
        <v>400</v>
      </c>
      <c r="F401" s="268">
        <v>25</v>
      </c>
      <c r="G401" s="269">
        <v>7.98</v>
      </c>
      <c r="H401" s="270">
        <v>59.48</v>
      </c>
      <c r="I401" s="268">
        <v>0.02</v>
      </c>
      <c r="J401" s="268">
        <v>10</v>
      </c>
      <c r="K401" s="268" t="s">
        <v>401</v>
      </c>
      <c r="L401" s="268">
        <v>1</v>
      </c>
      <c r="M401" s="268">
        <v>0.1</v>
      </c>
      <c r="N401" s="268">
        <v>0.01</v>
      </c>
      <c r="O401" s="271">
        <f t="shared" si="42"/>
        <v>1820</v>
      </c>
      <c r="P401" s="277">
        <f t="shared" si="43"/>
        <v>3640</v>
      </c>
      <c r="Q401" s="267">
        <f t="shared" si="41"/>
        <v>44741</v>
      </c>
      <c r="R401" s="273">
        <f t="shared" si="36"/>
        <v>59.48</v>
      </c>
      <c r="S401" s="273">
        <f t="shared" si="37"/>
        <v>58.954999999999998</v>
      </c>
      <c r="T401" s="274">
        <f t="shared" si="38"/>
        <v>0.52499999999999858</v>
      </c>
      <c r="U401" s="275">
        <f t="shared" si="40"/>
        <v>58.93</v>
      </c>
      <c r="V401" s="275">
        <f t="shared" si="40"/>
        <v>58.98</v>
      </c>
      <c r="W401" s="276">
        <v>41.07</v>
      </c>
      <c r="X401" s="276">
        <v>41.02</v>
      </c>
    </row>
    <row r="402" spans="1:24">
      <c r="A402" s="255">
        <v>393</v>
      </c>
      <c r="B402" s="266">
        <v>2201688</v>
      </c>
      <c r="C402" s="267">
        <v>44567</v>
      </c>
      <c r="D402" s="267">
        <v>44573</v>
      </c>
      <c r="E402" s="268" t="s">
        <v>400</v>
      </c>
      <c r="F402" s="268">
        <v>20</v>
      </c>
      <c r="G402" s="269">
        <v>8.1300000000000008</v>
      </c>
      <c r="H402" s="270">
        <v>59.21</v>
      </c>
      <c r="I402" s="268">
        <v>0.02</v>
      </c>
      <c r="J402" s="268">
        <v>20</v>
      </c>
      <c r="K402" s="268" t="s">
        <v>401</v>
      </c>
      <c r="L402" s="268">
        <v>1</v>
      </c>
      <c r="M402" s="268">
        <v>0.1</v>
      </c>
      <c r="N402" s="268">
        <v>0.01</v>
      </c>
      <c r="O402" s="271">
        <f t="shared" si="42"/>
        <v>1811</v>
      </c>
      <c r="P402" s="277">
        <f t="shared" si="43"/>
        <v>3622</v>
      </c>
      <c r="Q402" s="267">
        <f t="shared" si="41"/>
        <v>44748</v>
      </c>
      <c r="R402" s="273">
        <f t="shared" si="36"/>
        <v>59.21</v>
      </c>
      <c r="S402" s="273">
        <f t="shared" si="37"/>
        <v>58.8095</v>
      </c>
      <c r="T402" s="274">
        <f t="shared" si="38"/>
        <v>0.40050000000000097</v>
      </c>
      <c r="U402" s="275">
        <f t="shared" si="40"/>
        <v>58.88</v>
      </c>
      <c r="V402" s="275">
        <f t="shared" si="40"/>
        <v>58.738999999999997</v>
      </c>
      <c r="W402" s="276">
        <v>41.12</v>
      </c>
      <c r="X402" s="276">
        <v>41.261000000000003</v>
      </c>
    </row>
    <row r="403" spans="1:24">
      <c r="A403" s="255">
        <v>394</v>
      </c>
      <c r="B403" s="266">
        <v>2201689</v>
      </c>
      <c r="C403" s="267">
        <v>44582</v>
      </c>
      <c r="D403" s="267">
        <v>44587</v>
      </c>
      <c r="E403" s="268" t="s">
        <v>400</v>
      </c>
      <c r="F403" s="268">
        <v>20</v>
      </c>
      <c r="G403" s="269">
        <v>8.42</v>
      </c>
      <c r="H403" s="270">
        <v>58.87</v>
      </c>
      <c r="I403" s="268">
        <v>0.02</v>
      </c>
      <c r="J403" s="268">
        <v>14</v>
      </c>
      <c r="K403" s="268" t="s">
        <v>401</v>
      </c>
      <c r="L403" s="268">
        <v>1</v>
      </c>
      <c r="M403" s="268">
        <v>0.1</v>
      </c>
      <c r="N403" s="268" t="s">
        <v>409</v>
      </c>
      <c r="O403" s="271">
        <f t="shared" si="42"/>
        <v>1801</v>
      </c>
      <c r="P403" s="277">
        <f t="shared" si="43"/>
        <v>3602</v>
      </c>
      <c r="Q403" s="267">
        <f t="shared" si="41"/>
        <v>44763</v>
      </c>
      <c r="R403" s="273">
        <f t="shared" si="36"/>
        <v>58.87</v>
      </c>
      <c r="S403" s="273">
        <f t="shared" si="37"/>
        <v>58.651499999999999</v>
      </c>
      <c r="T403" s="274">
        <f t="shared" si="38"/>
        <v>0.21849999999999881</v>
      </c>
      <c r="U403" s="275">
        <f t="shared" si="40"/>
        <v>58.801000000000002</v>
      </c>
      <c r="V403" s="275">
        <f t="shared" si="40"/>
        <v>58.502000000000002</v>
      </c>
      <c r="W403" s="276">
        <v>41.198999999999998</v>
      </c>
      <c r="X403" s="276">
        <v>41.497999999999998</v>
      </c>
    </row>
    <row r="404" spans="1:24">
      <c r="A404" s="255">
        <v>395</v>
      </c>
      <c r="B404" s="266">
        <v>2204690</v>
      </c>
      <c r="C404" s="267">
        <v>44661</v>
      </c>
      <c r="D404" s="267">
        <v>44665</v>
      </c>
      <c r="E404" s="268" t="s">
        <v>400</v>
      </c>
      <c r="F404" s="268">
        <v>20</v>
      </c>
      <c r="G404" s="269">
        <v>8.16</v>
      </c>
      <c r="H404" s="270">
        <v>59.3</v>
      </c>
      <c r="I404" s="268">
        <v>0.02</v>
      </c>
      <c r="J404" s="268">
        <v>14</v>
      </c>
      <c r="K404" s="268" t="s">
        <v>401</v>
      </c>
      <c r="L404" s="268">
        <v>1</v>
      </c>
      <c r="M404" s="268">
        <v>0.1</v>
      </c>
      <c r="N404" s="268">
        <v>0.01</v>
      </c>
      <c r="O404" s="271">
        <f t="shared" si="42"/>
        <v>1814</v>
      </c>
      <c r="P404" s="277">
        <f t="shared" si="43"/>
        <v>3628</v>
      </c>
      <c r="Q404" s="267">
        <f t="shared" si="41"/>
        <v>44844</v>
      </c>
      <c r="R404" s="273">
        <f t="shared" si="36"/>
        <v>59.3</v>
      </c>
      <c r="S404" s="273">
        <f t="shared" si="37"/>
        <v>59.06</v>
      </c>
      <c r="T404" s="274">
        <f t="shared" si="38"/>
        <v>0.23999999999999488</v>
      </c>
      <c r="U404" s="275">
        <f t="shared" si="40"/>
        <v>58.82</v>
      </c>
      <c r="V404" s="275">
        <f t="shared" si="40"/>
        <v>59.3</v>
      </c>
      <c r="W404" s="276">
        <v>41.18</v>
      </c>
      <c r="X404" s="276">
        <v>40.700000000000003</v>
      </c>
    </row>
    <row r="405" spans="1:24">
      <c r="A405" s="255">
        <v>396</v>
      </c>
      <c r="B405" s="266">
        <v>2204691</v>
      </c>
      <c r="C405" s="267">
        <v>44672</v>
      </c>
      <c r="D405" s="267">
        <v>44676</v>
      </c>
      <c r="E405" s="268" t="s">
        <v>400</v>
      </c>
      <c r="F405" s="268">
        <v>20</v>
      </c>
      <c r="G405" s="269">
        <v>8.73</v>
      </c>
      <c r="H405" s="270">
        <v>59.46</v>
      </c>
      <c r="I405" s="268">
        <v>0.02</v>
      </c>
      <c r="J405" s="268">
        <v>4</v>
      </c>
      <c r="K405" s="268" t="s">
        <v>401</v>
      </c>
      <c r="L405" s="268">
        <v>1</v>
      </c>
      <c r="M405" s="268">
        <v>0.1</v>
      </c>
      <c r="N405" s="268">
        <v>0.01</v>
      </c>
      <c r="O405" s="271">
        <f t="shared" si="42"/>
        <v>1819</v>
      </c>
      <c r="P405" s="277">
        <f t="shared" si="43"/>
        <v>3638</v>
      </c>
      <c r="Q405" s="267">
        <f t="shared" si="41"/>
        <v>44855</v>
      </c>
      <c r="R405" s="273">
        <f t="shared" si="36"/>
        <v>59.46</v>
      </c>
      <c r="S405" s="273">
        <f t="shared" si="37"/>
        <v>59.265000000000001</v>
      </c>
      <c r="T405" s="274">
        <f t="shared" si="38"/>
        <v>0.19500000000000028</v>
      </c>
      <c r="U405" s="275">
        <f t="shared" si="40"/>
        <v>59.12</v>
      </c>
      <c r="V405" s="275">
        <f t="shared" si="40"/>
        <v>59.41</v>
      </c>
      <c r="W405" s="276">
        <v>40.880000000000003</v>
      </c>
      <c r="X405" s="276">
        <v>40.590000000000003</v>
      </c>
    </row>
    <row r="406" spans="1:24">
      <c r="A406" s="255">
        <v>397</v>
      </c>
      <c r="B406" s="266">
        <v>2205692</v>
      </c>
      <c r="C406" s="267">
        <v>44684</v>
      </c>
      <c r="D406" s="267">
        <v>44690</v>
      </c>
      <c r="E406" s="268" t="s">
        <v>400</v>
      </c>
      <c r="F406" s="268">
        <v>25</v>
      </c>
      <c r="G406" s="269">
        <v>8.34</v>
      </c>
      <c r="H406" s="270">
        <v>59.7</v>
      </c>
      <c r="I406" s="268">
        <v>0.01</v>
      </c>
      <c r="J406" s="268">
        <v>10</v>
      </c>
      <c r="K406" s="268" t="s">
        <v>401</v>
      </c>
      <c r="L406" s="268">
        <v>1</v>
      </c>
      <c r="M406" s="268">
        <v>0.1</v>
      </c>
      <c r="N406" s="268">
        <v>0.01</v>
      </c>
      <c r="O406" s="271">
        <f t="shared" si="42"/>
        <v>1826</v>
      </c>
      <c r="P406" s="277">
        <f t="shared" si="43"/>
        <v>3652</v>
      </c>
      <c r="Q406" s="267">
        <f t="shared" si="41"/>
        <v>44868</v>
      </c>
      <c r="R406" s="273">
        <f t="shared" si="36"/>
        <v>59.7</v>
      </c>
      <c r="S406" s="273">
        <f t="shared" si="37"/>
        <v>58.74</v>
      </c>
      <c r="T406" s="274">
        <f t="shared" si="38"/>
        <v>0.96000000000000085</v>
      </c>
      <c r="U406" s="275">
        <f t="shared" si="40"/>
        <v>58.59</v>
      </c>
      <c r="V406" s="275">
        <f t="shared" si="40"/>
        <v>58.89</v>
      </c>
      <c r="W406" s="276">
        <v>41.41</v>
      </c>
      <c r="X406" s="276">
        <v>41.11</v>
      </c>
    </row>
    <row r="407" spans="1:24">
      <c r="A407" s="255">
        <v>398</v>
      </c>
      <c r="B407" s="266">
        <v>2205693</v>
      </c>
      <c r="C407" s="267">
        <v>44697</v>
      </c>
      <c r="D407" s="267">
        <v>44701</v>
      </c>
      <c r="E407" s="268" t="s">
        <v>400</v>
      </c>
      <c r="F407" s="268">
        <v>25</v>
      </c>
      <c r="G407" s="269">
        <v>8.52</v>
      </c>
      <c r="H407" s="270">
        <v>58.81</v>
      </c>
      <c r="I407" s="268">
        <v>0.02</v>
      </c>
      <c r="J407" s="268">
        <v>6</v>
      </c>
      <c r="K407" s="268" t="s">
        <v>401</v>
      </c>
      <c r="L407" s="268">
        <v>1</v>
      </c>
      <c r="M407" s="268">
        <v>0.1</v>
      </c>
      <c r="N407" s="268" t="s">
        <v>409</v>
      </c>
      <c r="O407" s="271">
        <f t="shared" si="42"/>
        <v>1799</v>
      </c>
      <c r="P407" s="277">
        <f t="shared" si="43"/>
        <v>3598</v>
      </c>
      <c r="Q407" s="267">
        <f t="shared" si="41"/>
        <v>44881</v>
      </c>
      <c r="R407" s="273">
        <f t="shared" si="36"/>
        <v>58.81</v>
      </c>
      <c r="S407" s="273">
        <f t="shared" si="37"/>
        <v>59.375</v>
      </c>
      <c r="T407" s="274">
        <f t="shared" si="38"/>
        <v>-0.56499999999999773</v>
      </c>
      <c r="U407" s="275">
        <f t="shared" si="40"/>
        <v>59.52</v>
      </c>
      <c r="V407" s="275">
        <f t="shared" si="40"/>
        <v>59.23</v>
      </c>
      <c r="W407" s="276">
        <v>40.479999999999997</v>
      </c>
      <c r="X407" s="276">
        <v>40.770000000000003</v>
      </c>
    </row>
    <row r="408" spans="1:24">
      <c r="A408" s="255">
        <v>399</v>
      </c>
      <c r="B408" s="266">
        <v>2205694</v>
      </c>
      <c r="C408" s="267">
        <v>44697</v>
      </c>
      <c r="D408" s="267">
        <v>44701</v>
      </c>
      <c r="E408" s="268" t="s">
        <v>400</v>
      </c>
      <c r="F408" s="268">
        <v>30</v>
      </c>
      <c r="G408" s="269">
        <v>8.02</v>
      </c>
      <c r="H408" s="270">
        <v>58.97</v>
      </c>
      <c r="I408" s="268">
        <v>0.02</v>
      </c>
      <c r="J408" s="268">
        <v>4</v>
      </c>
      <c r="K408" s="268" t="s">
        <v>401</v>
      </c>
      <c r="L408" s="268">
        <v>1</v>
      </c>
      <c r="M408" s="268">
        <v>0.1</v>
      </c>
      <c r="N408" s="268">
        <v>0.01</v>
      </c>
      <c r="O408" s="271">
        <f t="shared" si="42"/>
        <v>1804</v>
      </c>
      <c r="P408" s="277">
        <f t="shared" si="43"/>
        <v>3608</v>
      </c>
      <c r="Q408" s="267">
        <f t="shared" si="41"/>
        <v>44881</v>
      </c>
      <c r="R408" s="273">
        <f t="shared" si="36"/>
        <v>58.97</v>
      </c>
      <c r="S408" s="273">
        <f t="shared" si="37"/>
        <v>58.314999999999998</v>
      </c>
      <c r="T408" s="274">
        <f t="shared" si="38"/>
        <v>0.65500000000000114</v>
      </c>
      <c r="U408" s="275">
        <f t="shared" si="40"/>
        <v>58.22</v>
      </c>
      <c r="V408" s="275">
        <f t="shared" si="40"/>
        <v>58.41</v>
      </c>
      <c r="W408" s="276">
        <v>41.78</v>
      </c>
      <c r="X408" s="276">
        <v>41.59</v>
      </c>
    </row>
    <row r="409" spans="1:24">
      <c r="A409" s="255">
        <v>400</v>
      </c>
      <c r="B409" s="266">
        <v>2210695</v>
      </c>
      <c r="C409" s="267">
        <v>44837</v>
      </c>
      <c r="D409" s="267">
        <v>44839</v>
      </c>
      <c r="E409" s="268" t="s">
        <v>400</v>
      </c>
      <c r="F409" s="268">
        <v>20</v>
      </c>
      <c r="G409" s="269">
        <v>8.3699999999999992</v>
      </c>
      <c r="H409" s="270">
        <v>59.32</v>
      </c>
      <c r="I409" s="268">
        <v>0.02</v>
      </c>
      <c r="J409" s="268">
        <v>8</v>
      </c>
      <c r="K409" s="268" t="s">
        <v>401</v>
      </c>
      <c r="L409" s="268">
        <v>3</v>
      </c>
      <c r="M409" s="268">
        <v>0.1</v>
      </c>
      <c r="N409" s="268">
        <v>0.01</v>
      </c>
      <c r="O409" s="271">
        <f t="shared" si="42"/>
        <v>1815</v>
      </c>
      <c r="P409" s="277">
        <f t="shared" si="43"/>
        <v>3630</v>
      </c>
      <c r="Q409" s="267">
        <f t="shared" si="41"/>
        <v>45019</v>
      </c>
      <c r="R409" s="273">
        <f t="shared" si="36"/>
        <v>59.32</v>
      </c>
      <c r="S409" s="273">
        <f t="shared" si="37"/>
        <v>58.95</v>
      </c>
      <c r="T409" s="274">
        <f t="shared" si="38"/>
        <v>0.36999999999999744</v>
      </c>
      <c r="U409" s="275">
        <f t="shared" si="40"/>
        <v>58.6</v>
      </c>
      <c r="V409" s="275">
        <f t="shared" si="40"/>
        <v>59.3</v>
      </c>
      <c r="W409" s="276">
        <v>41.4</v>
      </c>
      <c r="X409" s="276">
        <v>40.700000000000003</v>
      </c>
    </row>
    <row r="410" spans="1:24">
      <c r="B410" s="266"/>
      <c r="C410" s="267"/>
      <c r="D410" s="267"/>
      <c r="E410" s="268" t="s">
        <v>400</v>
      </c>
      <c r="F410" s="268"/>
      <c r="G410" s="269"/>
      <c r="H410" s="270"/>
      <c r="I410" s="268"/>
      <c r="J410" s="268"/>
      <c r="K410" s="268" t="s">
        <v>401</v>
      </c>
      <c r="L410" s="268"/>
      <c r="M410" s="268"/>
      <c r="N410" s="268">
        <v>44</v>
      </c>
      <c r="O410" s="271">
        <f t="shared" si="42"/>
        <v>0</v>
      </c>
      <c r="P410" s="277">
        <f t="shared" si="43"/>
        <v>0</v>
      </c>
      <c r="Q410" s="267" t="str">
        <f t="shared" si="41"/>
        <v/>
      </c>
      <c r="R410" s="273">
        <f t="shared" si="36"/>
        <v>0</v>
      </c>
      <c r="S410" s="273">
        <f t="shared" si="37"/>
        <v>100</v>
      </c>
      <c r="T410" s="274">
        <f t="shared" si="38"/>
        <v>-100</v>
      </c>
      <c r="U410" s="275">
        <f t="shared" si="40"/>
        <v>100</v>
      </c>
      <c r="V410" s="275">
        <f t="shared" si="40"/>
        <v>100</v>
      </c>
      <c r="W410" s="276"/>
      <c r="X410" s="276"/>
    </row>
    <row r="411" spans="1:24">
      <c r="B411" s="266"/>
      <c r="C411" s="267"/>
      <c r="D411" s="267"/>
      <c r="E411" s="268" t="s">
        <v>400</v>
      </c>
      <c r="F411" s="268"/>
      <c r="G411" s="269"/>
      <c r="H411" s="270"/>
      <c r="I411" s="268"/>
      <c r="J411" s="268"/>
      <c r="K411" s="268" t="s">
        <v>401</v>
      </c>
      <c r="L411" s="268"/>
      <c r="M411" s="268"/>
      <c r="N411" s="268">
        <v>45</v>
      </c>
      <c r="O411" s="271">
        <f t="shared" si="42"/>
        <v>0</v>
      </c>
      <c r="P411" s="277">
        <f t="shared" si="43"/>
        <v>0</v>
      </c>
      <c r="Q411" s="267" t="str">
        <f t="shared" si="41"/>
        <v/>
      </c>
      <c r="R411" s="273">
        <f t="shared" si="36"/>
        <v>0</v>
      </c>
      <c r="S411" s="273">
        <f t="shared" si="37"/>
        <v>100</v>
      </c>
      <c r="T411" s="274">
        <f t="shared" si="38"/>
        <v>-100</v>
      </c>
      <c r="U411" s="275">
        <f t="shared" si="40"/>
        <v>100</v>
      </c>
      <c r="V411" s="275">
        <f t="shared" si="40"/>
        <v>100</v>
      </c>
      <c r="W411" s="276"/>
      <c r="X411" s="276"/>
    </row>
    <row r="412" spans="1:24">
      <c r="B412" s="266"/>
      <c r="C412" s="267"/>
      <c r="D412" s="267"/>
      <c r="E412" s="268" t="s">
        <v>400</v>
      </c>
      <c r="F412" s="268"/>
      <c r="G412" s="269"/>
      <c r="H412" s="270"/>
      <c r="I412" s="268"/>
      <c r="J412" s="268"/>
      <c r="K412" s="268" t="s">
        <v>401</v>
      </c>
      <c r="L412" s="268"/>
      <c r="M412" s="268"/>
      <c r="N412" s="268">
        <v>46</v>
      </c>
      <c r="O412" s="271">
        <f t="shared" si="42"/>
        <v>0</v>
      </c>
      <c r="P412" s="277">
        <f t="shared" si="43"/>
        <v>0</v>
      </c>
      <c r="Q412" s="267" t="str">
        <f t="shared" si="41"/>
        <v/>
      </c>
      <c r="R412" s="273">
        <f t="shared" si="36"/>
        <v>0</v>
      </c>
      <c r="S412" s="273">
        <f t="shared" si="37"/>
        <v>100</v>
      </c>
      <c r="T412" s="274">
        <f t="shared" si="38"/>
        <v>-100</v>
      </c>
      <c r="U412" s="275">
        <f t="shared" si="40"/>
        <v>100</v>
      </c>
      <c r="V412" s="275">
        <f t="shared" si="40"/>
        <v>100</v>
      </c>
      <c r="W412" s="276"/>
      <c r="X412" s="276"/>
    </row>
    <row r="413" spans="1:24">
      <c r="B413" s="266"/>
      <c r="C413" s="267"/>
      <c r="D413" s="267"/>
      <c r="E413" s="268" t="s">
        <v>400</v>
      </c>
      <c r="F413" s="268"/>
      <c r="G413" s="269"/>
      <c r="H413" s="270"/>
      <c r="I413" s="268"/>
      <c r="J413" s="268"/>
      <c r="K413" s="268" t="s">
        <v>401</v>
      </c>
      <c r="L413" s="268"/>
      <c r="M413" s="268"/>
      <c r="N413" s="268">
        <v>47</v>
      </c>
      <c r="O413" s="271">
        <f t="shared" si="42"/>
        <v>0</v>
      </c>
      <c r="P413" s="277">
        <f t="shared" si="43"/>
        <v>0</v>
      </c>
      <c r="Q413" s="267" t="str">
        <f t="shared" si="41"/>
        <v/>
      </c>
      <c r="R413" s="273">
        <f t="shared" si="36"/>
        <v>0</v>
      </c>
      <c r="S413" s="273">
        <f t="shared" si="37"/>
        <v>100</v>
      </c>
      <c r="T413" s="274">
        <f t="shared" si="38"/>
        <v>-100</v>
      </c>
      <c r="U413" s="275">
        <f t="shared" si="40"/>
        <v>100</v>
      </c>
      <c r="V413" s="275">
        <f t="shared" si="40"/>
        <v>100</v>
      </c>
      <c r="W413" s="276"/>
      <c r="X413" s="276"/>
    </row>
    <row r="414" spans="1:24">
      <c r="B414" s="266"/>
      <c r="C414" s="267"/>
      <c r="D414" s="267"/>
      <c r="E414" s="268" t="s">
        <v>400</v>
      </c>
      <c r="F414" s="268"/>
      <c r="G414" s="269"/>
      <c r="H414" s="270"/>
      <c r="I414" s="268"/>
      <c r="J414" s="268"/>
      <c r="K414" s="268" t="s">
        <v>401</v>
      </c>
      <c r="L414" s="268"/>
      <c r="M414" s="268"/>
      <c r="N414" s="268">
        <v>48</v>
      </c>
      <c r="O414" s="271">
        <f t="shared" si="42"/>
        <v>0</v>
      </c>
      <c r="P414" s="277">
        <f t="shared" si="43"/>
        <v>0</v>
      </c>
      <c r="Q414" s="267" t="str">
        <f t="shared" si="41"/>
        <v/>
      </c>
      <c r="R414" s="273">
        <f t="shared" si="36"/>
        <v>0</v>
      </c>
      <c r="S414" s="273">
        <f t="shared" si="37"/>
        <v>100</v>
      </c>
      <c r="T414" s="274">
        <f t="shared" si="38"/>
        <v>-100</v>
      </c>
      <c r="U414" s="275">
        <f t="shared" si="40"/>
        <v>100</v>
      </c>
      <c r="V414" s="275">
        <f t="shared" si="40"/>
        <v>100</v>
      </c>
      <c r="W414" s="276"/>
      <c r="X414" s="276"/>
    </row>
    <row r="415" spans="1:24">
      <c r="B415" s="266"/>
      <c r="C415" s="267"/>
      <c r="D415" s="267"/>
      <c r="E415" s="268" t="s">
        <v>400</v>
      </c>
      <c r="F415" s="268"/>
      <c r="G415" s="269"/>
      <c r="H415" s="270"/>
      <c r="I415" s="268"/>
      <c r="J415" s="268"/>
      <c r="K415" s="268" t="s">
        <v>401</v>
      </c>
      <c r="L415" s="268"/>
      <c r="M415" s="268"/>
      <c r="N415" s="268">
        <v>49</v>
      </c>
      <c r="O415" s="271">
        <f t="shared" si="42"/>
        <v>0</v>
      </c>
      <c r="P415" s="277">
        <f t="shared" si="43"/>
        <v>0</v>
      </c>
      <c r="Q415" s="267" t="str">
        <f t="shared" si="41"/>
        <v/>
      </c>
      <c r="R415" s="273">
        <f t="shared" si="36"/>
        <v>0</v>
      </c>
      <c r="S415" s="273">
        <f t="shared" si="37"/>
        <v>100</v>
      </c>
      <c r="T415" s="274">
        <f t="shared" si="38"/>
        <v>-100</v>
      </c>
      <c r="U415" s="275">
        <f t="shared" si="40"/>
        <v>100</v>
      </c>
      <c r="V415" s="275">
        <f t="shared" si="40"/>
        <v>100</v>
      </c>
      <c r="W415" s="276"/>
      <c r="X415" s="276"/>
    </row>
    <row r="416" spans="1:24">
      <c r="B416" s="266"/>
      <c r="C416" s="267"/>
      <c r="D416" s="267"/>
      <c r="E416" s="268" t="s">
        <v>400</v>
      </c>
      <c r="F416" s="268"/>
      <c r="G416" s="269"/>
      <c r="H416" s="270"/>
      <c r="I416" s="268"/>
      <c r="J416" s="268"/>
      <c r="K416" s="268" t="s">
        <v>401</v>
      </c>
      <c r="L416" s="268"/>
      <c r="M416" s="268"/>
      <c r="N416" s="268">
        <v>50</v>
      </c>
      <c r="O416" s="271">
        <f t="shared" si="42"/>
        <v>0</v>
      </c>
      <c r="P416" s="277">
        <f t="shared" si="43"/>
        <v>0</v>
      </c>
      <c r="Q416" s="267" t="str">
        <f t="shared" si="41"/>
        <v/>
      </c>
      <c r="R416" s="273">
        <f t="shared" si="36"/>
        <v>0</v>
      </c>
      <c r="S416" s="273">
        <f t="shared" si="37"/>
        <v>100</v>
      </c>
      <c r="T416" s="274">
        <f t="shared" si="38"/>
        <v>-100</v>
      </c>
      <c r="U416" s="275">
        <f t="shared" si="40"/>
        <v>100</v>
      </c>
      <c r="V416" s="275">
        <f t="shared" si="40"/>
        <v>100</v>
      </c>
      <c r="W416" s="276"/>
      <c r="X416" s="276"/>
    </row>
    <row r="417" spans="2:24">
      <c r="B417" s="266"/>
      <c r="C417" s="267"/>
      <c r="D417" s="267"/>
      <c r="E417" s="268" t="s">
        <v>400</v>
      </c>
      <c r="F417" s="268"/>
      <c r="G417" s="269"/>
      <c r="H417" s="270"/>
      <c r="I417" s="268"/>
      <c r="J417" s="268"/>
      <c r="K417" s="268" t="s">
        <v>401</v>
      </c>
      <c r="L417" s="268"/>
      <c r="M417" s="268"/>
      <c r="N417" s="268">
        <v>51</v>
      </c>
      <c r="O417" s="271">
        <f t="shared" si="42"/>
        <v>0</v>
      </c>
      <c r="P417" s="277">
        <f t="shared" si="43"/>
        <v>0</v>
      </c>
      <c r="Q417" s="267" t="str">
        <f t="shared" si="41"/>
        <v/>
      </c>
      <c r="R417" s="273">
        <f t="shared" si="36"/>
        <v>0</v>
      </c>
      <c r="S417" s="273">
        <f t="shared" si="37"/>
        <v>100</v>
      </c>
      <c r="T417" s="274">
        <f t="shared" si="38"/>
        <v>-100</v>
      </c>
      <c r="U417" s="275">
        <f t="shared" si="40"/>
        <v>100</v>
      </c>
      <c r="V417" s="275">
        <f t="shared" si="40"/>
        <v>100</v>
      </c>
      <c r="W417" s="276"/>
      <c r="X417" s="276"/>
    </row>
    <row r="418" spans="2:24">
      <c r="B418" s="266"/>
      <c r="C418" s="267"/>
      <c r="D418" s="267"/>
      <c r="E418" s="268" t="s">
        <v>400</v>
      </c>
      <c r="F418" s="268"/>
      <c r="G418" s="269"/>
      <c r="H418" s="270"/>
      <c r="I418" s="268"/>
      <c r="J418" s="268"/>
      <c r="K418" s="268" t="s">
        <v>401</v>
      </c>
      <c r="L418" s="268"/>
      <c r="M418" s="268"/>
      <c r="N418" s="268">
        <v>52</v>
      </c>
      <c r="O418" s="271">
        <f t="shared" si="42"/>
        <v>0</v>
      </c>
      <c r="P418" s="277">
        <f t="shared" si="43"/>
        <v>0</v>
      </c>
      <c r="Q418" s="267" t="str">
        <f t="shared" si="41"/>
        <v/>
      </c>
      <c r="R418" s="273">
        <f t="shared" si="36"/>
        <v>0</v>
      </c>
      <c r="S418" s="273">
        <f t="shared" si="37"/>
        <v>100</v>
      </c>
      <c r="T418" s="274">
        <f t="shared" si="38"/>
        <v>-100</v>
      </c>
      <c r="U418" s="275">
        <f t="shared" si="40"/>
        <v>100</v>
      </c>
      <c r="V418" s="275">
        <f t="shared" si="40"/>
        <v>100</v>
      </c>
      <c r="W418" s="276"/>
      <c r="X418" s="276"/>
    </row>
    <row r="419" spans="2:24">
      <c r="B419" s="266"/>
      <c r="C419" s="267"/>
      <c r="D419" s="267"/>
      <c r="E419" s="268" t="s">
        <v>400</v>
      </c>
      <c r="F419" s="268"/>
      <c r="G419" s="269"/>
      <c r="H419" s="270"/>
      <c r="I419" s="268"/>
      <c r="J419" s="268"/>
      <c r="K419" s="268" t="s">
        <v>401</v>
      </c>
      <c r="L419" s="268"/>
      <c r="M419" s="268"/>
      <c r="N419" s="268">
        <v>53</v>
      </c>
      <c r="O419" s="271">
        <f t="shared" si="42"/>
        <v>0</v>
      </c>
      <c r="P419" s="277">
        <f t="shared" si="43"/>
        <v>0</v>
      </c>
      <c r="Q419" s="267" t="str">
        <f t="shared" si="41"/>
        <v/>
      </c>
      <c r="R419" s="273">
        <f t="shared" si="36"/>
        <v>0</v>
      </c>
      <c r="S419" s="273">
        <f t="shared" si="37"/>
        <v>100</v>
      </c>
      <c r="T419" s="274">
        <f t="shared" si="38"/>
        <v>-100</v>
      </c>
      <c r="U419" s="275">
        <f t="shared" si="40"/>
        <v>100</v>
      </c>
      <c r="V419" s="275">
        <f t="shared" si="40"/>
        <v>100</v>
      </c>
      <c r="W419" s="276"/>
      <c r="X419" s="276"/>
    </row>
    <row r="420" spans="2:24">
      <c r="B420" s="266"/>
      <c r="C420" s="267"/>
      <c r="D420" s="267"/>
      <c r="E420" s="268" t="s">
        <v>400</v>
      </c>
      <c r="F420" s="268"/>
      <c r="G420" s="269"/>
      <c r="H420" s="270"/>
      <c r="I420" s="268"/>
      <c r="J420" s="268"/>
      <c r="K420" s="268" t="s">
        <v>401</v>
      </c>
      <c r="L420" s="268"/>
      <c r="M420" s="268"/>
      <c r="N420" s="268">
        <v>54</v>
      </c>
      <c r="O420" s="271">
        <f t="shared" si="42"/>
        <v>0</v>
      </c>
      <c r="P420" s="277">
        <f t="shared" si="43"/>
        <v>0</v>
      </c>
      <c r="Q420" s="267" t="str">
        <f t="shared" si="41"/>
        <v/>
      </c>
      <c r="R420" s="273">
        <f t="shared" si="36"/>
        <v>0</v>
      </c>
      <c r="S420" s="273">
        <f t="shared" si="37"/>
        <v>100</v>
      </c>
      <c r="T420" s="274">
        <f t="shared" si="38"/>
        <v>-100</v>
      </c>
      <c r="U420" s="275">
        <f t="shared" si="40"/>
        <v>100</v>
      </c>
      <c r="V420" s="275">
        <f t="shared" si="40"/>
        <v>100</v>
      </c>
      <c r="W420" s="276"/>
      <c r="X420" s="276"/>
    </row>
    <row r="421" spans="2:24">
      <c r="B421" s="266"/>
      <c r="C421" s="267"/>
      <c r="D421" s="267"/>
      <c r="E421" s="268" t="s">
        <v>400</v>
      </c>
      <c r="F421" s="268"/>
      <c r="G421" s="269"/>
      <c r="H421" s="270"/>
      <c r="I421" s="268"/>
      <c r="J421" s="268"/>
      <c r="K421" s="268" t="s">
        <v>401</v>
      </c>
      <c r="L421" s="268"/>
      <c r="M421" s="268"/>
      <c r="N421" s="268">
        <v>55</v>
      </c>
      <c r="O421" s="271">
        <f t="shared" si="42"/>
        <v>0</v>
      </c>
      <c r="P421" s="277">
        <f t="shared" si="43"/>
        <v>0</v>
      </c>
      <c r="Q421" s="267" t="str">
        <f t="shared" si="41"/>
        <v/>
      </c>
      <c r="R421" s="273">
        <f t="shared" si="36"/>
        <v>0</v>
      </c>
      <c r="S421" s="273">
        <f t="shared" si="37"/>
        <v>100</v>
      </c>
      <c r="T421" s="274">
        <f t="shared" si="38"/>
        <v>-100</v>
      </c>
      <c r="U421" s="275">
        <f t="shared" si="40"/>
        <v>100</v>
      </c>
      <c r="V421" s="275">
        <f t="shared" si="40"/>
        <v>100</v>
      </c>
      <c r="W421" s="276"/>
      <c r="X421" s="276"/>
    </row>
    <row r="422" spans="2:24">
      <c r="B422" s="266"/>
      <c r="C422" s="267"/>
      <c r="D422" s="267"/>
      <c r="E422" s="268" t="s">
        <v>400</v>
      </c>
      <c r="F422" s="268"/>
      <c r="G422" s="269"/>
      <c r="H422" s="270"/>
      <c r="I422" s="268"/>
      <c r="J422" s="268"/>
      <c r="K422" s="268" t="s">
        <v>401</v>
      </c>
      <c r="L422" s="268"/>
      <c r="M422" s="268"/>
      <c r="N422" s="268">
        <v>56</v>
      </c>
      <c r="O422" s="271">
        <f t="shared" si="42"/>
        <v>0</v>
      </c>
      <c r="P422" s="277">
        <f t="shared" si="43"/>
        <v>0</v>
      </c>
      <c r="Q422" s="267" t="str">
        <f t="shared" si="41"/>
        <v/>
      </c>
      <c r="R422" s="273">
        <f t="shared" si="36"/>
        <v>0</v>
      </c>
      <c r="S422" s="273">
        <f t="shared" si="37"/>
        <v>100</v>
      </c>
      <c r="T422" s="274">
        <f t="shared" si="38"/>
        <v>-100</v>
      </c>
      <c r="U422" s="275">
        <f t="shared" si="40"/>
        <v>100</v>
      </c>
      <c r="V422" s="275">
        <f t="shared" si="40"/>
        <v>100</v>
      </c>
      <c r="W422" s="276"/>
      <c r="X422" s="276"/>
    </row>
    <row r="423" spans="2:24">
      <c r="B423" s="266"/>
      <c r="C423" s="267"/>
      <c r="D423" s="267"/>
      <c r="E423" s="268" t="s">
        <v>400</v>
      </c>
      <c r="F423" s="268"/>
      <c r="G423" s="269"/>
      <c r="H423" s="270"/>
      <c r="I423" s="268"/>
      <c r="J423" s="268"/>
      <c r="K423" s="268" t="s">
        <v>401</v>
      </c>
      <c r="L423" s="268"/>
      <c r="M423" s="268"/>
      <c r="N423" s="268">
        <v>57</v>
      </c>
      <c r="O423" s="271">
        <f t="shared" si="42"/>
        <v>0</v>
      </c>
      <c r="P423" s="277">
        <f t="shared" si="43"/>
        <v>0</v>
      </c>
      <c r="Q423" s="267" t="str">
        <f t="shared" si="41"/>
        <v/>
      </c>
      <c r="R423" s="273">
        <f t="shared" ref="R423:R425" si="44">(H423)</f>
        <v>0</v>
      </c>
      <c r="S423" s="273">
        <f t="shared" ref="S423:S425" si="45">AVERAGE(U423:V423)</f>
        <v>100</v>
      </c>
      <c r="T423" s="274">
        <f t="shared" ref="T423:T425" si="46">(R423-S423)</f>
        <v>-100</v>
      </c>
      <c r="U423" s="275">
        <f t="shared" si="40"/>
        <v>100</v>
      </c>
      <c r="V423" s="275">
        <f t="shared" si="40"/>
        <v>100</v>
      </c>
      <c r="W423" s="276"/>
      <c r="X423" s="276"/>
    </row>
    <row r="424" spans="2:24">
      <c r="B424" s="266"/>
      <c r="C424" s="267"/>
      <c r="D424" s="267"/>
      <c r="E424" s="268" t="s">
        <v>400</v>
      </c>
      <c r="F424" s="268"/>
      <c r="G424" s="269"/>
      <c r="H424" s="270"/>
      <c r="I424" s="268"/>
      <c r="J424" s="268"/>
      <c r="K424" s="268" t="s">
        <v>401</v>
      </c>
      <c r="L424" s="268"/>
      <c r="M424" s="268"/>
      <c r="N424" s="268">
        <v>58</v>
      </c>
      <c r="O424" s="271">
        <f t="shared" si="42"/>
        <v>0</v>
      </c>
      <c r="P424" s="277">
        <f t="shared" si="43"/>
        <v>0</v>
      </c>
      <c r="Q424" s="267" t="str">
        <f t="shared" si="41"/>
        <v/>
      </c>
      <c r="R424" s="273">
        <f t="shared" si="44"/>
        <v>0</v>
      </c>
      <c r="S424" s="273">
        <f t="shared" si="45"/>
        <v>100</v>
      </c>
      <c r="T424" s="274">
        <f t="shared" si="46"/>
        <v>-100</v>
      </c>
      <c r="U424" s="275">
        <f t="shared" si="40"/>
        <v>100</v>
      </c>
      <c r="V424" s="275">
        <f t="shared" si="40"/>
        <v>100</v>
      </c>
      <c r="W424" s="276"/>
      <c r="X424" s="276"/>
    </row>
    <row r="425" spans="2:24">
      <c r="B425" s="266"/>
      <c r="C425" s="267"/>
      <c r="D425" s="267"/>
      <c r="E425" s="268" t="s">
        <v>400</v>
      </c>
      <c r="F425" s="268"/>
      <c r="G425" s="269"/>
      <c r="H425" s="270"/>
      <c r="I425" s="268"/>
      <c r="J425" s="268"/>
      <c r="K425" s="268" t="s">
        <v>401</v>
      </c>
      <c r="L425" s="268"/>
      <c r="M425" s="268"/>
      <c r="N425" s="268">
        <v>59</v>
      </c>
      <c r="O425" s="271">
        <f t="shared" si="42"/>
        <v>0</v>
      </c>
      <c r="P425" s="277">
        <f t="shared" si="43"/>
        <v>0</v>
      </c>
      <c r="Q425" s="267" t="str">
        <f t="shared" si="41"/>
        <v/>
      </c>
      <c r="R425" s="273">
        <f t="shared" si="44"/>
        <v>0</v>
      </c>
      <c r="S425" s="273">
        <f t="shared" si="45"/>
        <v>100</v>
      </c>
      <c r="T425" s="274">
        <f t="shared" si="46"/>
        <v>-100</v>
      </c>
      <c r="U425" s="275">
        <f t="shared" si="40"/>
        <v>100</v>
      </c>
      <c r="V425" s="275">
        <f t="shared" si="40"/>
        <v>100</v>
      </c>
      <c r="W425" s="276"/>
      <c r="X425" s="276"/>
    </row>
    <row r="426" spans="2:24">
      <c r="Q426" s="282" t="str">
        <f t="shared" si="41"/>
        <v/>
      </c>
    </row>
  </sheetData>
  <mergeCells count="4">
    <mergeCell ref="D2:K3"/>
    <mergeCell ref="M2:R3"/>
    <mergeCell ref="U7:V7"/>
    <mergeCell ref="W7:X7"/>
  </mergeCells>
  <phoneticPr fontId="6"/>
  <conditionalFormatting sqref="H426:H65536 H8">
    <cfRule type="cellIs" priority="443" stopIfTrue="1" operator="equal">
      <formula>""</formula>
    </cfRule>
    <cfRule type="cellIs" dxfId="226" priority="444" stopIfTrue="1" operator="lessThan">
      <formula>50</formula>
    </cfRule>
  </conditionalFormatting>
  <conditionalFormatting sqref="E5 E8:E208 E210:E234 E236:E238 E240:E242 E244 E247:E250 E252:E261 E263:E269 E271:E281 E284:E285 E287:E298 E303:E307 E309:E310 E313:E318 E320:E367 E370:E380 E382:E386 E390:E65536">
    <cfRule type="cellIs" priority="445" stopIfTrue="1" operator="equal">
      <formula>""</formula>
    </cfRule>
    <cfRule type="cellIs" dxfId="225" priority="446" stopIfTrue="1" operator="notEqual">
      <formula>"適"</formula>
    </cfRule>
  </conditionalFormatting>
  <conditionalFormatting sqref="J5 J8:J208 F8:F208 F210:F234 J210:J234 J236:J238 F236:F238 F240:F242 J240:J242 J244 F244 J247:J250 F247:F250 F252:F261 J252:J261 J263:J269 F263:F269 F271:F281 J271:J281 J284:J285 F284:F285 F287:F298 J287:J298 J303:J307 F303:F307 F309:F310 J309:J310 J313:J318 F313:F318 F320:F367 J320:J367 J370:J380 F370:F380 F382:F386 J382:J386 J390:J65536 F390:F65536">
    <cfRule type="cellIs" priority="447" stopIfTrue="1" operator="equal">
      <formula>""</formula>
    </cfRule>
    <cfRule type="cellIs" dxfId="224" priority="448" stopIfTrue="1" operator="greaterThan">
      <formula>50</formula>
    </cfRule>
  </conditionalFormatting>
  <conditionalFormatting sqref="G8:G208 G210:G234 G236:G238 G240:G242 G244 G247:G250 G252:G261 G263:G269 G271:G281 G284:G285 G287:G298 G303:G307 G309:G310 G313:G318 G320:G367 G370:G380 G382:G386 G390:G65536">
    <cfRule type="cellIs" priority="449" stopIfTrue="1" operator="equal">
      <formula>""</formula>
    </cfRule>
    <cfRule type="cellIs" dxfId="223" priority="450" stopIfTrue="1" operator="notBetween">
      <formula>5</formula>
      <formula>9</formula>
    </cfRule>
  </conditionalFormatting>
  <conditionalFormatting sqref="N5 N8:N208 I8:I208 I210:I234 N210:N234 N236:N238 I236:I238 I240:I242 N240:N242 N244 I244 N247:N250 I247:I250 I252:I261 N252:N261 N263:N269 I263:I269 I271:I281 N271:N281 N284:N285 I284:I285 I287:I298 N287:N298 N303:N307 I303:I307 I309:I310 N309:N310 N313:N318 I313:I318 I320:I365 I367 N320:N367 I370:I380 N370:N380 N382:N386 I382:I386 I390:I397 I399:I65536 N390:N65536">
    <cfRule type="cellIs" dxfId="222" priority="451" stopIfTrue="1" operator="greaterThan">
      <formula>0.1</formula>
    </cfRule>
  </conditionalFormatting>
  <conditionalFormatting sqref="K5 K8:K208 K210:K234 K236:K238 K240:K242 K244 K247:K250 K252:K261 K263:K269 K271:K281 K284:K285 K287:K298 K303:K307 K309:K310 K313:K318 K382:K386 K320:K380 K390:K65536">
    <cfRule type="cellIs" priority="452" stopIfTrue="1" operator="equal">
      <formula>""</formula>
    </cfRule>
    <cfRule type="cellIs" priority="453" stopIfTrue="1" operator="equal">
      <formula>"trace"</formula>
    </cfRule>
    <cfRule type="cellIs" dxfId="221" priority="454" stopIfTrue="1" operator="greaterThan">
      <formula>2</formula>
    </cfRule>
  </conditionalFormatting>
  <conditionalFormatting sqref="L5 L8:L208 L210:L234 L236:L238 L240:L242 L244 L247:L250 L252:L261 L263:L269 L271:L281 L284:L285 L287:L298 L303:L307 L309:L310 L313:L318 L320:L367 L370:L380 L382:L386 L390:L65536">
    <cfRule type="cellIs" priority="455" stopIfTrue="1" operator="equal">
      <formula>""</formula>
    </cfRule>
    <cfRule type="cellIs" dxfId="220" priority="456" stopIfTrue="1" operator="greaterThan">
      <formula>30</formula>
    </cfRule>
  </conditionalFormatting>
  <conditionalFormatting sqref="M5 M8:M208 M210:M234 M236:M238 M240:M242 M244 M247:M250 M252:M261 M263:M269 M271:M281 M284:M285 M287:M298 M303:M307 M309:M310 M313:M318 M320:M367 M370:M380 M382:M386 M390:M65536">
    <cfRule type="cellIs" priority="457" stopIfTrue="1" operator="equal">
      <formula>""</formula>
    </cfRule>
    <cfRule type="cellIs" dxfId="219" priority="458" stopIfTrue="1" operator="greaterThan">
      <formula>2</formula>
    </cfRule>
  </conditionalFormatting>
  <conditionalFormatting sqref="H9:H208 H210:H234 H236:H238 H240:H242 H244 H247:H250 H252:H261 H263:H269 H271:H281 H284:H285 H287:H298 H303:H307 H309:H310 H313:H318 H320:H367 H370:H380 H382:H386 H390:H425">
    <cfRule type="cellIs" priority="459" stopIfTrue="1" operator="equal">
      <formula>""</formula>
    </cfRule>
    <cfRule type="cellIs" dxfId="218" priority="460" stopIfTrue="1" operator="notBetween">
      <formula>58</formula>
      <formula>60</formula>
    </cfRule>
    <cfRule type="cellIs" dxfId="217" priority="461" stopIfTrue="1" operator="lessThan">
      <formula>50</formula>
    </cfRule>
  </conditionalFormatting>
  <conditionalFormatting sqref="E209">
    <cfRule type="cellIs" priority="425" stopIfTrue="1" operator="equal">
      <formula>""</formula>
    </cfRule>
    <cfRule type="cellIs" dxfId="216" priority="426" stopIfTrue="1" operator="notEqual">
      <formula>"適"</formula>
    </cfRule>
  </conditionalFormatting>
  <conditionalFormatting sqref="J209 F209">
    <cfRule type="cellIs" priority="427" stopIfTrue="1" operator="equal">
      <formula>""</formula>
    </cfRule>
    <cfRule type="cellIs" dxfId="215" priority="428" stopIfTrue="1" operator="greaterThan">
      <formula>50</formula>
    </cfRule>
  </conditionalFormatting>
  <conditionalFormatting sqref="G209">
    <cfRule type="cellIs" priority="429" stopIfTrue="1" operator="equal">
      <formula>""</formula>
    </cfRule>
    <cfRule type="cellIs" dxfId="214" priority="430" stopIfTrue="1" operator="notBetween">
      <formula>5</formula>
      <formula>9</formula>
    </cfRule>
  </conditionalFormatting>
  <conditionalFormatting sqref="N209 I209">
    <cfRule type="cellIs" priority="431" stopIfTrue="1" operator="equal">
      <formula>""</formula>
    </cfRule>
    <cfRule type="cellIs" dxfId="213" priority="432" stopIfTrue="1" operator="greaterThan">
      <formula>0.1</formula>
    </cfRule>
  </conditionalFormatting>
  <conditionalFormatting sqref="K209">
    <cfRule type="cellIs" priority="433" stopIfTrue="1" operator="equal">
      <formula>""</formula>
    </cfRule>
    <cfRule type="cellIs" priority="434" stopIfTrue="1" operator="equal">
      <formula>"trace"</formula>
    </cfRule>
    <cfRule type="cellIs" dxfId="212" priority="435" stopIfTrue="1" operator="greaterThan">
      <formula>2</formula>
    </cfRule>
  </conditionalFormatting>
  <conditionalFormatting sqref="L209">
    <cfRule type="cellIs" priority="436" stopIfTrue="1" operator="equal">
      <formula>""</formula>
    </cfRule>
    <cfRule type="cellIs" dxfId="211" priority="437" stopIfTrue="1" operator="greaterThan">
      <formula>30</formula>
    </cfRule>
  </conditionalFormatting>
  <conditionalFormatting sqref="M209">
    <cfRule type="cellIs" priority="438" stopIfTrue="1" operator="equal">
      <formula>""</formula>
    </cfRule>
    <cfRule type="cellIs" dxfId="210" priority="439" stopIfTrue="1" operator="greaterThan">
      <formula>2</formula>
    </cfRule>
  </conditionalFormatting>
  <conditionalFormatting sqref="H209">
    <cfRule type="cellIs" priority="440" stopIfTrue="1" operator="equal">
      <formula>""</formula>
    </cfRule>
    <cfRule type="cellIs" dxfId="209" priority="441" stopIfTrue="1" operator="notBetween">
      <formula>58</formula>
      <formula>60</formula>
    </cfRule>
    <cfRule type="cellIs" dxfId="208" priority="442" stopIfTrue="1" operator="lessThan">
      <formula>50</formula>
    </cfRule>
  </conditionalFormatting>
  <conditionalFormatting sqref="E235">
    <cfRule type="cellIs" priority="407" stopIfTrue="1" operator="equal">
      <formula>""</formula>
    </cfRule>
    <cfRule type="cellIs" dxfId="207" priority="408" stopIfTrue="1" operator="notEqual">
      <formula>"適"</formula>
    </cfRule>
  </conditionalFormatting>
  <conditionalFormatting sqref="F235 J235">
    <cfRule type="cellIs" priority="409" stopIfTrue="1" operator="equal">
      <formula>""</formula>
    </cfRule>
    <cfRule type="cellIs" dxfId="206" priority="410" stopIfTrue="1" operator="greaterThan">
      <formula>50</formula>
    </cfRule>
  </conditionalFormatting>
  <conditionalFormatting sqref="G235">
    <cfRule type="cellIs" priority="411" stopIfTrue="1" operator="equal">
      <formula>""</formula>
    </cfRule>
    <cfRule type="cellIs" dxfId="205" priority="412" stopIfTrue="1" operator="notBetween">
      <formula>5</formula>
      <formula>9</formula>
    </cfRule>
  </conditionalFormatting>
  <conditionalFormatting sqref="I235 N235">
    <cfRule type="cellIs" priority="413" stopIfTrue="1" operator="equal">
      <formula>""</formula>
    </cfRule>
    <cfRule type="cellIs" dxfId="204" priority="414" stopIfTrue="1" operator="greaterThan">
      <formula>0.1</formula>
    </cfRule>
  </conditionalFormatting>
  <conditionalFormatting sqref="K235">
    <cfRule type="cellIs" priority="415" stopIfTrue="1" operator="equal">
      <formula>""</formula>
    </cfRule>
    <cfRule type="cellIs" priority="416" stopIfTrue="1" operator="equal">
      <formula>"trace"</formula>
    </cfRule>
    <cfRule type="cellIs" dxfId="203" priority="417" stopIfTrue="1" operator="greaterThan">
      <formula>2</formula>
    </cfRule>
  </conditionalFormatting>
  <conditionalFormatting sqref="L235">
    <cfRule type="cellIs" priority="418" stopIfTrue="1" operator="equal">
      <formula>""</formula>
    </cfRule>
    <cfRule type="cellIs" dxfId="202" priority="419" stopIfTrue="1" operator="greaterThan">
      <formula>30</formula>
    </cfRule>
  </conditionalFormatting>
  <conditionalFormatting sqref="M235">
    <cfRule type="cellIs" priority="420" stopIfTrue="1" operator="equal">
      <formula>""</formula>
    </cfRule>
    <cfRule type="cellIs" dxfId="201" priority="421" stopIfTrue="1" operator="greaterThan">
      <formula>2</formula>
    </cfRule>
  </conditionalFormatting>
  <conditionalFormatting sqref="H235">
    <cfRule type="cellIs" priority="422" stopIfTrue="1" operator="equal">
      <formula>""</formula>
    </cfRule>
    <cfRule type="cellIs" dxfId="200" priority="423" stopIfTrue="1" operator="notBetween">
      <formula>58</formula>
      <formula>60</formula>
    </cfRule>
    <cfRule type="cellIs" dxfId="199" priority="424" stopIfTrue="1" operator="lessThan">
      <formula>50</formula>
    </cfRule>
  </conditionalFormatting>
  <conditionalFormatting sqref="E239">
    <cfRule type="cellIs" priority="389" stopIfTrue="1" operator="equal">
      <formula>""</formula>
    </cfRule>
    <cfRule type="cellIs" dxfId="198" priority="390" stopIfTrue="1" operator="notEqual">
      <formula>"適"</formula>
    </cfRule>
  </conditionalFormatting>
  <conditionalFormatting sqref="J239 F239">
    <cfRule type="cellIs" priority="391" stopIfTrue="1" operator="equal">
      <formula>""</formula>
    </cfRule>
    <cfRule type="cellIs" dxfId="197" priority="392" stopIfTrue="1" operator="greaterThan">
      <formula>50</formula>
    </cfRule>
  </conditionalFormatting>
  <conditionalFormatting sqref="G239">
    <cfRule type="cellIs" priority="393" stopIfTrue="1" operator="equal">
      <formula>""</formula>
    </cfRule>
    <cfRule type="cellIs" dxfId="196" priority="394" stopIfTrue="1" operator="notBetween">
      <formula>5</formula>
      <formula>9</formula>
    </cfRule>
  </conditionalFormatting>
  <conditionalFormatting sqref="N239 I239">
    <cfRule type="cellIs" priority="395" stopIfTrue="1" operator="equal">
      <formula>""</formula>
    </cfRule>
    <cfRule type="cellIs" dxfId="195" priority="396" stopIfTrue="1" operator="greaterThan">
      <formula>0.1</formula>
    </cfRule>
  </conditionalFormatting>
  <conditionalFormatting sqref="K239">
    <cfRule type="cellIs" priority="397" stopIfTrue="1" operator="equal">
      <formula>""</formula>
    </cfRule>
    <cfRule type="cellIs" priority="398" stopIfTrue="1" operator="equal">
      <formula>"trace"</formula>
    </cfRule>
    <cfRule type="cellIs" dxfId="194" priority="399" stopIfTrue="1" operator="greaterThan">
      <formula>2</formula>
    </cfRule>
  </conditionalFormatting>
  <conditionalFormatting sqref="L239">
    <cfRule type="cellIs" priority="400" stopIfTrue="1" operator="equal">
      <formula>""</formula>
    </cfRule>
    <cfRule type="cellIs" dxfId="193" priority="401" stopIfTrue="1" operator="greaterThan">
      <formula>30</formula>
    </cfRule>
  </conditionalFormatting>
  <conditionalFormatting sqref="M239">
    <cfRule type="cellIs" priority="402" stopIfTrue="1" operator="equal">
      <formula>""</formula>
    </cfRule>
    <cfRule type="cellIs" dxfId="192" priority="403" stopIfTrue="1" operator="greaterThan">
      <formula>2</formula>
    </cfRule>
  </conditionalFormatting>
  <conditionalFormatting sqref="H239">
    <cfRule type="cellIs" priority="404" stopIfTrue="1" operator="equal">
      <formula>""</formula>
    </cfRule>
    <cfRule type="cellIs" dxfId="191" priority="405" stopIfTrue="1" operator="notBetween">
      <formula>58</formula>
      <formula>60</formula>
    </cfRule>
    <cfRule type="cellIs" dxfId="190" priority="406" stopIfTrue="1" operator="lessThan">
      <formula>50</formula>
    </cfRule>
  </conditionalFormatting>
  <conditionalFormatting sqref="E243">
    <cfRule type="cellIs" priority="371" stopIfTrue="1" operator="equal">
      <formula>""</formula>
    </cfRule>
    <cfRule type="cellIs" dxfId="189" priority="372" stopIfTrue="1" operator="notEqual">
      <formula>"適"</formula>
    </cfRule>
  </conditionalFormatting>
  <conditionalFormatting sqref="F243 J243">
    <cfRule type="cellIs" priority="373" stopIfTrue="1" operator="equal">
      <formula>""</formula>
    </cfRule>
    <cfRule type="cellIs" dxfId="188" priority="374" stopIfTrue="1" operator="greaterThan">
      <formula>50</formula>
    </cfRule>
  </conditionalFormatting>
  <conditionalFormatting sqref="G243">
    <cfRule type="cellIs" priority="375" stopIfTrue="1" operator="equal">
      <formula>""</formula>
    </cfRule>
    <cfRule type="cellIs" dxfId="187" priority="376" stopIfTrue="1" operator="notBetween">
      <formula>5</formula>
      <formula>9</formula>
    </cfRule>
  </conditionalFormatting>
  <conditionalFormatting sqref="I243 N243">
    <cfRule type="cellIs" priority="377" stopIfTrue="1" operator="equal">
      <formula>""</formula>
    </cfRule>
    <cfRule type="cellIs" dxfId="186" priority="378" stopIfTrue="1" operator="greaterThan">
      <formula>0.1</formula>
    </cfRule>
  </conditionalFormatting>
  <conditionalFormatting sqref="K243">
    <cfRule type="cellIs" priority="379" stopIfTrue="1" operator="equal">
      <formula>""</formula>
    </cfRule>
    <cfRule type="cellIs" priority="380" stopIfTrue="1" operator="equal">
      <formula>"trace"</formula>
    </cfRule>
    <cfRule type="cellIs" dxfId="185" priority="381" stopIfTrue="1" operator="greaterThan">
      <formula>2</formula>
    </cfRule>
  </conditionalFormatting>
  <conditionalFormatting sqref="L243">
    <cfRule type="cellIs" priority="382" stopIfTrue="1" operator="equal">
      <formula>""</formula>
    </cfRule>
    <cfRule type="cellIs" dxfId="184" priority="383" stopIfTrue="1" operator="greaterThan">
      <formula>30</formula>
    </cfRule>
  </conditionalFormatting>
  <conditionalFormatting sqref="M243">
    <cfRule type="cellIs" priority="384" stopIfTrue="1" operator="equal">
      <formula>""</formula>
    </cfRule>
    <cfRule type="cellIs" dxfId="183" priority="385" stopIfTrue="1" operator="greaterThan">
      <formula>2</formula>
    </cfRule>
  </conditionalFormatting>
  <conditionalFormatting sqref="H243">
    <cfRule type="cellIs" priority="386" stopIfTrue="1" operator="equal">
      <formula>""</formula>
    </cfRule>
    <cfRule type="cellIs" dxfId="182" priority="387" stopIfTrue="1" operator="notBetween">
      <formula>58</formula>
      <formula>60</formula>
    </cfRule>
    <cfRule type="cellIs" dxfId="181" priority="388" stopIfTrue="1" operator="lessThan">
      <formula>50</formula>
    </cfRule>
  </conditionalFormatting>
  <conditionalFormatting sqref="E245">
    <cfRule type="cellIs" priority="353" stopIfTrue="1" operator="equal">
      <formula>""</formula>
    </cfRule>
    <cfRule type="cellIs" dxfId="180" priority="354" stopIfTrue="1" operator="notEqual">
      <formula>"適"</formula>
    </cfRule>
  </conditionalFormatting>
  <conditionalFormatting sqref="J245 F245">
    <cfRule type="cellIs" priority="355" stopIfTrue="1" operator="equal">
      <formula>""</formula>
    </cfRule>
    <cfRule type="cellIs" dxfId="179" priority="356" stopIfTrue="1" operator="greaterThan">
      <formula>50</formula>
    </cfRule>
  </conditionalFormatting>
  <conditionalFormatting sqref="G245">
    <cfRule type="cellIs" priority="357" stopIfTrue="1" operator="equal">
      <formula>""</formula>
    </cfRule>
    <cfRule type="cellIs" dxfId="178" priority="358" stopIfTrue="1" operator="notBetween">
      <formula>5</formula>
      <formula>9</formula>
    </cfRule>
  </conditionalFormatting>
  <conditionalFormatting sqref="N245 I245">
    <cfRule type="cellIs" priority="359" stopIfTrue="1" operator="equal">
      <formula>""</formula>
    </cfRule>
    <cfRule type="cellIs" dxfId="177" priority="360" stopIfTrue="1" operator="greaterThan">
      <formula>0.1</formula>
    </cfRule>
  </conditionalFormatting>
  <conditionalFormatting sqref="K245">
    <cfRule type="cellIs" priority="361" stopIfTrue="1" operator="equal">
      <formula>""</formula>
    </cfRule>
    <cfRule type="cellIs" priority="362" stopIfTrue="1" operator="equal">
      <formula>"trace"</formula>
    </cfRule>
    <cfRule type="cellIs" dxfId="176" priority="363" stopIfTrue="1" operator="greaterThan">
      <formula>2</formula>
    </cfRule>
  </conditionalFormatting>
  <conditionalFormatting sqref="L245">
    <cfRule type="cellIs" priority="364" stopIfTrue="1" operator="equal">
      <formula>""</formula>
    </cfRule>
    <cfRule type="cellIs" dxfId="175" priority="365" stopIfTrue="1" operator="greaterThan">
      <formula>30</formula>
    </cfRule>
  </conditionalFormatting>
  <conditionalFormatting sqref="M245">
    <cfRule type="cellIs" priority="366" stopIfTrue="1" operator="equal">
      <formula>""</formula>
    </cfRule>
    <cfRule type="cellIs" dxfId="174" priority="367" stopIfTrue="1" operator="greaterThan">
      <formula>2</formula>
    </cfRule>
  </conditionalFormatting>
  <conditionalFormatting sqref="H245">
    <cfRule type="cellIs" priority="368" stopIfTrue="1" operator="equal">
      <formula>""</formula>
    </cfRule>
    <cfRule type="cellIs" dxfId="173" priority="369" stopIfTrue="1" operator="notBetween">
      <formula>58</formula>
      <formula>60</formula>
    </cfRule>
    <cfRule type="cellIs" dxfId="172" priority="370" stopIfTrue="1" operator="lessThan">
      <formula>50</formula>
    </cfRule>
  </conditionalFormatting>
  <conditionalFormatting sqref="E246">
    <cfRule type="cellIs" priority="335" stopIfTrue="1" operator="equal">
      <formula>""</formula>
    </cfRule>
    <cfRule type="cellIs" dxfId="171" priority="336" stopIfTrue="1" operator="notEqual">
      <formula>"適"</formula>
    </cfRule>
  </conditionalFormatting>
  <conditionalFormatting sqref="F246 J246">
    <cfRule type="cellIs" priority="337" stopIfTrue="1" operator="equal">
      <formula>""</formula>
    </cfRule>
    <cfRule type="cellIs" dxfId="170" priority="338" stopIfTrue="1" operator="greaterThan">
      <formula>50</formula>
    </cfRule>
  </conditionalFormatting>
  <conditionalFormatting sqref="G246">
    <cfRule type="cellIs" priority="339" stopIfTrue="1" operator="equal">
      <formula>""</formula>
    </cfRule>
    <cfRule type="cellIs" dxfId="169" priority="340" stopIfTrue="1" operator="notBetween">
      <formula>5</formula>
      <formula>9</formula>
    </cfRule>
  </conditionalFormatting>
  <conditionalFormatting sqref="I246 N246">
    <cfRule type="cellIs" priority="341" stopIfTrue="1" operator="equal">
      <formula>""</formula>
    </cfRule>
    <cfRule type="cellIs" dxfId="168" priority="342" stopIfTrue="1" operator="greaterThan">
      <formula>0.1</formula>
    </cfRule>
  </conditionalFormatting>
  <conditionalFormatting sqref="K246">
    <cfRule type="cellIs" priority="343" stopIfTrue="1" operator="equal">
      <formula>""</formula>
    </cfRule>
    <cfRule type="cellIs" priority="344" stopIfTrue="1" operator="equal">
      <formula>"trace"</formula>
    </cfRule>
    <cfRule type="cellIs" dxfId="167" priority="345" stopIfTrue="1" operator="greaterThan">
      <formula>2</formula>
    </cfRule>
  </conditionalFormatting>
  <conditionalFormatting sqref="L246">
    <cfRule type="cellIs" priority="346" stopIfTrue="1" operator="equal">
      <formula>""</formula>
    </cfRule>
    <cfRule type="cellIs" dxfId="166" priority="347" stopIfTrue="1" operator="greaterThan">
      <formula>30</formula>
    </cfRule>
  </conditionalFormatting>
  <conditionalFormatting sqref="M246">
    <cfRule type="cellIs" priority="348" stopIfTrue="1" operator="equal">
      <formula>""</formula>
    </cfRule>
    <cfRule type="cellIs" dxfId="165" priority="349" stopIfTrue="1" operator="greaterThan">
      <formula>2</formula>
    </cfRule>
  </conditionalFormatting>
  <conditionalFormatting sqref="H246">
    <cfRule type="cellIs" priority="350" stopIfTrue="1" operator="equal">
      <formula>""</formula>
    </cfRule>
    <cfRule type="cellIs" dxfId="164" priority="351" stopIfTrue="1" operator="notBetween">
      <formula>58</formula>
      <formula>60</formula>
    </cfRule>
    <cfRule type="cellIs" dxfId="163" priority="352" stopIfTrue="1" operator="lessThan">
      <formula>50</formula>
    </cfRule>
  </conditionalFormatting>
  <conditionalFormatting sqref="E251">
    <cfRule type="cellIs" priority="317" stopIfTrue="1" operator="equal">
      <formula>""</formula>
    </cfRule>
    <cfRule type="cellIs" dxfId="162" priority="318" stopIfTrue="1" operator="notEqual">
      <formula>"適"</formula>
    </cfRule>
  </conditionalFormatting>
  <conditionalFormatting sqref="J251 F251">
    <cfRule type="cellIs" priority="319" stopIfTrue="1" operator="equal">
      <formula>""</formula>
    </cfRule>
    <cfRule type="cellIs" dxfId="161" priority="320" stopIfTrue="1" operator="greaterThan">
      <formula>50</formula>
    </cfRule>
  </conditionalFormatting>
  <conditionalFormatting sqref="G251">
    <cfRule type="cellIs" priority="321" stopIfTrue="1" operator="equal">
      <formula>""</formula>
    </cfRule>
    <cfRule type="cellIs" dxfId="160" priority="322" stopIfTrue="1" operator="notBetween">
      <formula>5</formula>
      <formula>9</formula>
    </cfRule>
  </conditionalFormatting>
  <conditionalFormatting sqref="N251 I251">
    <cfRule type="cellIs" priority="323" stopIfTrue="1" operator="equal">
      <formula>""</formula>
    </cfRule>
    <cfRule type="cellIs" dxfId="159" priority="324" stopIfTrue="1" operator="greaterThan">
      <formula>0.1</formula>
    </cfRule>
  </conditionalFormatting>
  <conditionalFormatting sqref="K251">
    <cfRule type="cellIs" priority="325" stopIfTrue="1" operator="equal">
      <formula>""</formula>
    </cfRule>
    <cfRule type="cellIs" priority="326" stopIfTrue="1" operator="equal">
      <formula>"trace"</formula>
    </cfRule>
    <cfRule type="cellIs" dxfId="158" priority="327" stopIfTrue="1" operator="greaterThan">
      <formula>2</formula>
    </cfRule>
  </conditionalFormatting>
  <conditionalFormatting sqref="L251">
    <cfRule type="cellIs" priority="328" stopIfTrue="1" operator="equal">
      <formula>""</formula>
    </cfRule>
    <cfRule type="cellIs" dxfId="157" priority="329" stopIfTrue="1" operator="greaterThan">
      <formula>30</formula>
    </cfRule>
  </conditionalFormatting>
  <conditionalFormatting sqref="M251">
    <cfRule type="cellIs" priority="330" stopIfTrue="1" operator="equal">
      <formula>""</formula>
    </cfRule>
    <cfRule type="cellIs" dxfId="156" priority="331" stopIfTrue="1" operator="greaterThan">
      <formula>2</formula>
    </cfRule>
  </conditionalFormatting>
  <conditionalFormatting sqref="H251">
    <cfRule type="cellIs" priority="332" stopIfTrue="1" operator="equal">
      <formula>""</formula>
    </cfRule>
    <cfRule type="cellIs" dxfId="155" priority="333" stopIfTrue="1" operator="notBetween">
      <formula>58</formula>
      <formula>60</formula>
    </cfRule>
    <cfRule type="cellIs" dxfId="154" priority="334" stopIfTrue="1" operator="lessThan">
      <formula>50</formula>
    </cfRule>
  </conditionalFormatting>
  <conditionalFormatting sqref="E262">
    <cfRule type="cellIs" priority="299" stopIfTrue="1" operator="equal">
      <formula>""</formula>
    </cfRule>
    <cfRule type="cellIs" dxfId="153" priority="300" stopIfTrue="1" operator="notEqual">
      <formula>"適"</formula>
    </cfRule>
  </conditionalFormatting>
  <conditionalFormatting sqref="F262 J262">
    <cfRule type="cellIs" priority="301" stopIfTrue="1" operator="equal">
      <formula>""</formula>
    </cfRule>
    <cfRule type="cellIs" dxfId="152" priority="302" stopIfTrue="1" operator="greaterThan">
      <formula>50</formula>
    </cfRule>
  </conditionalFormatting>
  <conditionalFormatting sqref="G262">
    <cfRule type="cellIs" priority="303" stopIfTrue="1" operator="equal">
      <formula>""</formula>
    </cfRule>
    <cfRule type="cellIs" dxfId="151" priority="304" stopIfTrue="1" operator="notBetween">
      <formula>5</formula>
      <formula>9</formula>
    </cfRule>
  </conditionalFormatting>
  <conditionalFormatting sqref="I262 N262">
    <cfRule type="cellIs" priority="305" stopIfTrue="1" operator="equal">
      <formula>""</formula>
    </cfRule>
    <cfRule type="cellIs" dxfId="150" priority="306" stopIfTrue="1" operator="greaterThan">
      <formula>0.1</formula>
    </cfRule>
  </conditionalFormatting>
  <conditionalFormatting sqref="K262">
    <cfRule type="cellIs" priority="307" stopIfTrue="1" operator="equal">
      <formula>""</formula>
    </cfRule>
    <cfRule type="cellIs" priority="308" stopIfTrue="1" operator="equal">
      <formula>"trace"</formula>
    </cfRule>
    <cfRule type="cellIs" dxfId="149" priority="309" stopIfTrue="1" operator="greaterThan">
      <formula>2</formula>
    </cfRule>
  </conditionalFormatting>
  <conditionalFormatting sqref="L262">
    <cfRule type="cellIs" priority="310" stopIfTrue="1" operator="equal">
      <formula>""</formula>
    </cfRule>
    <cfRule type="cellIs" dxfId="148" priority="311" stopIfTrue="1" operator="greaterThan">
      <formula>30</formula>
    </cfRule>
  </conditionalFormatting>
  <conditionalFormatting sqref="M262">
    <cfRule type="cellIs" priority="312" stopIfTrue="1" operator="equal">
      <formula>""</formula>
    </cfRule>
    <cfRule type="cellIs" dxfId="147" priority="313" stopIfTrue="1" operator="greaterThan">
      <formula>2</formula>
    </cfRule>
  </conditionalFormatting>
  <conditionalFormatting sqref="H262">
    <cfRule type="cellIs" priority="314" stopIfTrue="1" operator="equal">
      <formula>""</formula>
    </cfRule>
    <cfRule type="cellIs" dxfId="146" priority="315" stopIfTrue="1" operator="notBetween">
      <formula>58</formula>
      <formula>60</formula>
    </cfRule>
    <cfRule type="cellIs" dxfId="145" priority="316" stopIfTrue="1" operator="lessThan">
      <formula>50</formula>
    </cfRule>
  </conditionalFormatting>
  <conditionalFormatting sqref="E270">
    <cfRule type="cellIs" priority="281" stopIfTrue="1" operator="equal">
      <formula>""</formula>
    </cfRule>
    <cfRule type="cellIs" dxfId="144" priority="282" stopIfTrue="1" operator="notEqual">
      <formula>"適"</formula>
    </cfRule>
  </conditionalFormatting>
  <conditionalFormatting sqref="J270 F270">
    <cfRule type="cellIs" priority="283" stopIfTrue="1" operator="equal">
      <formula>""</formula>
    </cfRule>
    <cfRule type="cellIs" dxfId="143" priority="284" stopIfTrue="1" operator="greaterThan">
      <formula>50</formula>
    </cfRule>
  </conditionalFormatting>
  <conditionalFormatting sqref="G270">
    <cfRule type="cellIs" priority="285" stopIfTrue="1" operator="equal">
      <formula>""</formula>
    </cfRule>
    <cfRule type="cellIs" dxfId="142" priority="286" stopIfTrue="1" operator="notBetween">
      <formula>5</formula>
      <formula>9</formula>
    </cfRule>
  </conditionalFormatting>
  <conditionalFormatting sqref="N270 I270">
    <cfRule type="cellIs" priority="287" stopIfTrue="1" operator="equal">
      <formula>""</formula>
    </cfRule>
    <cfRule type="cellIs" dxfId="141" priority="288" stopIfTrue="1" operator="greaterThan">
      <formula>0.1</formula>
    </cfRule>
  </conditionalFormatting>
  <conditionalFormatting sqref="K270">
    <cfRule type="cellIs" priority="289" stopIfTrue="1" operator="equal">
      <formula>""</formula>
    </cfRule>
    <cfRule type="cellIs" priority="290" stopIfTrue="1" operator="equal">
      <formula>"trace"</formula>
    </cfRule>
    <cfRule type="cellIs" dxfId="140" priority="291" stopIfTrue="1" operator="greaterThan">
      <formula>2</formula>
    </cfRule>
  </conditionalFormatting>
  <conditionalFormatting sqref="L270">
    <cfRule type="cellIs" priority="292" stopIfTrue="1" operator="equal">
      <formula>""</formula>
    </cfRule>
    <cfRule type="cellIs" dxfId="139" priority="293" stopIfTrue="1" operator="greaterThan">
      <formula>30</formula>
    </cfRule>
  </conditionalFormatting>
  <conditionalFormatting sqref="M270">
    <cfRule type="cellIs" priority="294" stopIfTrue="1" operator="equal">
      <formula>""</formula>
    </cfRule>
    <cfRule type="cellIs" dxfId="138" priority="295" stopIfTrue="1" operator="greaterThan">
      <formula>2</formula>
    </cfRule>
  </conditionalFormatting>
  <conditionalFormatting sqref="H270">
    <cfRule type="cellIs" priority="296" stopIfTrue="1" operator="equal">
      <formula>""</formula>
    </cfRule>
    <cfRule type="cellIs" dxfId="137" priority="297" stopIfTrue="1" operator="notBetween">
      <formula>58</formula>
      <formula>60</formula>
    </cfRule>
    <cfRule type="cellIs" dxfId="136" priority="298" stopIfTrue="1" operator="lessThan">
      <formula>50</formula>
    </cfRule>
  </conditionalFormatting>
  <conditionalFormatting sqref="E282:E283">
    <cfRule type="cellIs" priority="263" stopIfTrue="1" operator="equal">
      <formula>""</formula>
    </cfRule>
    <cfRule type="cellIs" dxfId="135" priority="264" stopIfTrue="1" operator="notEqual">
      <formula>"適"</formula>
    </cfRule>
  </conditionalFormatting>
  <conditionalFormatting sqref="F282:F283 J282:J283">
    <cfRule type="cellIs" priority="265" stopIfTrue="1" operator="equal">
      <formula>""</formula>
    </cfRule>
    <cfRule type="cellIs" dxfId="134" priority="266" stopIfTrue="1" operator="greaterThan">
      <formula>50</formula>
    </cfRule>
  </conditionalFormatting>
  <conditionalFormatting sqref="G282:G283">
    <cfRule type="cellIs" priority="267" stopIfTrue="1" operator="equal">
      <formula>""</formula>
    </cfRule>
    <cfRule type="cellIs" dxfId="133" priority="268" stopIfTrue="1" operator="notBetween">
      <formula>5</formula>
      <formula>9</formula>
    </cfRule>
  </conditionalFormatting>
  <conditionalFormatting sqref="I282:I283 N282:N283">
    <cfRule type="cellIs" priority="269" stopIfTrue="1" operator="equal">
      <formula>""</formula>
    </cfRule>
    <cfRule type="cellIs" dxfId="132" priority="270" stopIfTrue="1" operator="greaterThan">
      <formula>0.1</formula>
    </cfRule>
  </conditionalFormatting>
  <conditionalFormatting sqref="K282:K283">
    <cfRule type="cellIs" priority="271" stopIfTrue="1" operator="equal">
      <formula>""</formula>
    </cfRule>
    <cfRule type="cellIs" priority="272" stopIfTrue="1" operator="equal">
      <formula>"trace"</formula>
    </cfRule>
    <cfRule type="cellIs" dxfId="131" priority="273" stopIfTrue="1" operator="greaterThan">
      <formula>2</formula>
    </cfRule>
  </conditionalFormatting>
  <conditionalFormatting sqref="L282:L283">
    <cfRule type="cellIs" priority="274" stopIfTrue="1" operator="equal">
      <formula>""</formula>
    </cfRule>
    <cfRule type="cellIs" dxfId="130" priority="275" stopIfTrue="1" operator="greaterThan">
      <formula>30</formula>
    </cfRule>
  </conditionalFormatting>
  <conditionalFormatting sqref="M282:M283">
    <cfRule type="cellIs" priority="276" stopIfTrue="1" operator="equal">
      <formula>""</formula>
    </cfRule>
    <cfRule type="cellIs" dxfId="129" priority="277" stopIfTrue="1" operator="greaterThan">
      <formula>2</formula>
    </cfRule>
  </conditionalFormatting>
  <conditionalFormatting sqref="H282:H283">
    <cfRule type="cellIs" priority="278" stopIfTrue="1" operator="equal">
      <formula>""</formula>
    </cfRule>
    <cfRule type="cellIs" dxfId="128" priority="279" stopIfTrue="1" operator="notBetween">
      <formula>58</formula>
      <formula>60</formula>
    </cfRule>
    <cfRule type="cellIs" dxfId="127" priority="280" stopIfTrue="1" operator="lessThan">
      <formula>50</formula>
    </cfRule>
  </conditionalFormatting>
  <conditionalFormatting sqref="E286">
    <cfRule type="cellIs" priority="245" stopIfTrue="1" operator="equal">
      <formula>""</formula>
    </cfRule>
    <cfRule type="cellIs" dxfId="126" priority="246" stopIfTrue="1" operator="notEqual">
      <formula>"適"</formula>
    </cfRule>
  </conditionalFormatting>
  <conditionalFormatting sqref="J286 F286">
    <cfRule type="cellIs" priority="247" stopIfTrue="1" operator="equal">
      <formula>""</formula>
    </cfRule>
    <cfRule type="cellIs" dxfId="125" priority="248" stopIfTrue="1" operator="greaterThan">
      <formula>50</formula>
    </cfRule>
  </conditionalFormatting>
  <conditionalFormatting sqref="G286">
    <cfRule type="cellIs" priority="249" stopIfTrue="1" operator="equal">
      <formula>""</formula>
    </cfRule>
    <cfRule type="cellIs" dxfId="124" priority="250" stopIfTrue="1" operator="notBetween">
      <formula>5</formula>
      <formula>9</formula>
    </cfRule>
  </conditionalFormatting>
  <conditionalFormatting sqref="N286 I286">
    <cfRule type="cellIs" priority="251" stopIfTrue="1" operator="equal">
      <formula>""</formula>
    </cfRule>
    <cfRule type="cellIs" dxfId="123" priority="252" stopIfTrue="1" operator="greaterThan">
      <formula>0.1</formula>
    </cfRule>
  </conditionalFormatting>
  <conditionalFormatting sqref="K286">
    <cfRule type="cellIs" priority="253" stopIfTrue="1" operator="equal">
      <formula>""</formula>
    </cfRule>
    <cfRule type="cellIs" priority="254" stopIfTrue="1" operator="equal">
      <formula>"trace"</formula>
    </cfRule>
    <cfRule type="cellIs" dxfId="122" priority="255" stopIfTrue="1" operator="greaterThan">
      <formula>2</formula>
    </cfRule>
  </conditionalFormatting>
  <conditionalFormatting sqref="L286">
    <cfRule type="cellIs" priority="256" stopIfTrue="1" operator="equal">
      <formula>""</formula>
    </cfRule>
    <cfRule type="cellIs" dxfId="121" priority="257" stopIfTrue="1" operator="greaterThan">
      <formula>30</formula>
    </cfRule>
  </conditionalFormatting>
  <conditionalFormatting sqref="M286">
    <cfRule type="cellIs" priority="258" stopIfTrue="1" operator="equal">
      <formula>""</formula>
    </cfRule>
    <cfRule type="cellIs" dxfId="120" priority="259" stopIfTrue="1" operator="greaterThan">
      <formula>2</formula>
    </cfRule>
  </conditionalFormatting>
  <conditionalFormatting sqref="H286">
    <cfRule type="cellIs" priority="260" stopIfTrue="1" operator="equal">
      <formula>""</formula>
    </cfRule>
    <cfRule type="cellIs" dxfId="119" priority="261" stopIfTrue="1" operator="notBetween">
      <formula>58</formula>
      <formula>60</formula>
    </cfRule>
    <cfRule type="cellIs" dxfId="118" priority="262" stopIfTrue="1" operator="lessThan">
      <formula>50</formula>
    </cfRule>
  </conditionalFormatting>
  <conditionalFormatting sqref="E299">
    <cfRule type="cellIs" priority="227" stopIfTrue="1" operator="equal">
      <formula>""</formula>
    </cfRule>
    <cfRule type="cellIs" dxfId="117" priority="228" stopIfTrue="1" operator="notEqual">
      <formula>"適"</formula>
    </cfRule>
  </conditionalFormatting>
  <conditionalFormatting sqref="F299 J299">
    <cfRule type="cellIs" priority="229" stopIfTrue="1" operator="equal">
      <formula>""</formula>
    </cfRule>
    <cfRule type="cellIs" dxfId="116" priority="230" stopIfTrue="1" operator="greaterThan">
      <formula>50</formula>
    </cfRule>
  </conditionalFormatting>
  <conditionalFormatting sqref="G299">
    <cfRule type="cellIs" priority="231" stopIfTrue="1" operator="equal">
      <formula>""</formula>
    </cfRule>
    <cfRule type="cellIs" dxfId="115" priority="232" stopIfTrue="1" operator="notBetween">
      <formula>5</formula>
      <formula>9</formula>
    </cfRule>
  </conditionalFormatting>
  <conditionalFormatting sqref="I299 N299">
    <cfRule type="cellIs" priority="233" stopIfTrue="1" operator="equal">
      <formula>""</formula>
    </cfRule>
    <cfRule type="cellIs" dxfId="114" priority="234" stopIfTrue="1" operator="greaterThan">
      <formula>0.1</formula>
    </cfRule>
  </conditionalFormatting>
  <conditionalFormatting sqref="K299">
    <cfRule type="cellIs" priority="235" stopIfTrue="1" operator="equal">
      <formula>""</formula>
    </cfRule>
    <cfRule type="cellIs" priority="236" stopIfTrue="1" operator="equal">
      <formula>"trace"</formula>
    </cfRule>
    <cfRule type="cellIs" dxfId="113" priority="237" stopIfTrue="1" operator="greaterThan">
      <formula>2</formula>
    </cfRule>
  </conditionalFormatting>
  <conditionalFormatting sqref="L299">
    <cfRule type="cellIs" priority="238" stopIfTrue="1" operator="equal">
      <formula>""</formula>
    </cfRule>
    <cfRule type="cellIs" dxfId="112" priority="239" stopIfTrue="1" operator="greaterThan">
      <formula>30</formula>
    </cfRule>
  </conditionalFormatting>
  <conditionalFormatting sqref="M299">
    <cfRule type="cellIs" priority="240" stopIfTrue="1" operator="equal">
      <formula>""</formula>
    </cfRule>
    <cfRule type="cellIs" dxfId="111" priority="241" stopIfTrue="1" operator="greaterThan">
      <formula>2</formula>
    </cfRule>
  </conditionalFormatting>
  <conditionalFormatting sqref="H299">
    <cfRule type="cellIs" priority="242" stopIfTrue="1" operator="equal">
      <formula>""</formula>
    </cfRule>
    <cfRule type="cellIs" dxfId="110" priority="243" stopIfTrue="1" operator="notBetween">
      <formula>58</formula>
      <formula>60</formula>
    </cfRule>
    <cfRule type="cellIs" dxfId="109" priority="244" stopIfTrue="1" operator="lessThan">
      <formula>50</formula>
    </cfRule>
  </conditionalFormatting>
  <conditionalFormatting sqref="E300">
    <cfRule type="cellIs" priority="209" stopIfTrue="1" operator="equal">
      <formula>""</formula>
    </cfRule>
    <cfRule type="cellIs" dxfId="108" priority="210" stopIfTrue="1" operator="notEqual">
      <formula>"適"</formula>
    </cfRule>
  </conditionalFormatting>
  <conditionalFormatting sqref="F300 J300">
    <cfRule type="cellIs" priority="211" stopIfTrue="1" operator="equal">
      <formula>""</formula>
    </cfRule>
    <cfRule type="cellIs" dxfId="107" priority="212" stopIfTrue="1" operator="greaterThan">
      <formula>50</formula>
    </cfRule>
  </conditionalFormatting>
  <conditionalFormatting sqref="G300">
    <cfRule type="cellIs" priority="213" stopIfTrue="1" operator="equal">
      <formula>""</formula>
    </cfRule>
    <cfRule type="cellIs" dxfId="106" priority="214" stopIfTrue="1" operator="notBetween">
      <formula>5</formula>
      <formula>9</formula>
    </cfRule>
  </conditionalFormatting>
  <conditionalFormatting sqref="I300 N300">
    <cfRule type="cellIs" priority="215" stopIfTrue="1" operator="equal">
      <formula>""</formula>
    </cfRule>
    <cfRule type="cellIs" dxfId="105" priority="216" stopIfTrue="1" operator="greaterThan">
      <formula>0.1</formula>
    </cfRule>
  </conditionalFormatting>
  <conditionalFormatting sqref="K300">
    <cfRule type="cellIs" priority="217" stopIfTrue="1" operator="equal">
      <formula>""</formula>
    </cfRule>
    <cfRule type="cellIs" priority="218" stopIfTrue="1" operator="equal">
      <formula>"trace"</formula>
    </cfRule>
    <cfRule type="cellIs" dxfId="104" priority="219" stopIfTrue="1" operator="greaterThan">
      <formula>2</formula>
    </cfRule>
  </conditionalFormatting>
  <conditionalFormatting sqref="L300">
    <cfRule type="cellIs" priority="220" stopIfTrue="1" operator="equal">
      <formula>""</formula>
    </cfRule>
    <cfRule type="cellIs" dxfId="103" priority="221" stopIfTrue="1" operator="greaterThan">
      <formula>30</formula>
    </cfRule>
  </conditionalFormatting>
  <conditionalFormatting sqref="M300">
    <cfRule type="cellIs" priority="222" stopIfTrue="1" operator="equal">
      <formula>""</formula>
    </cfRule>
    <cfRule type="cellIs" dxfId="102" priority="223" stopIfTrue="1" operator="greaterThan">
      <formula>2</formula>
    </cfRule>
  </conditionalFormatting>
  <conditionalFormatting sqref="H300">
    <cfRule type="cellIs" priority="224" stopIfTrue="1" operator="equal">
      <formula>""</formula>
    </cfRule>
    <cfRule type="cellIs" dxfId="101" priority="225" stopIfTrue="1" operator="notBetween">
      <formula>58</formula>
      <formula>60</formula>
    </cfRule>
    <cfRule type="cellIs" dxfId="100" priority="226" stopIfTrue="1" operator="lessThan">
      <formula>50</formula>
    </cfRule>
  </conditionalFormatting>
  <conditionalFormatting sqref="E301">
    <cfRule type="cellIs" priority="191" stopIfTrue="1" operator="equal">
      <formula>""</formula>
    </cfRule>
    <cfRule type="cellIs" dxfId="99" priority="192" stopIfTrue="1" operator="notEqual">
      <formula>"適"</formula>
    </cfRule>
  </conditionalFormatting>
  <conditionalFormatting sqref="F301 J301">
    <cfRule type="cellIs" priority="193" stopIfTrue="1" operator="equal">
      <formula>""</formula>
    </cfRule>
    <cfRule type="cellIs" dxfId="98" priority="194" stopIfTrue="1" operator="greaterThan">
      <formula>50</formula>
    </cfRule>
  </conditionalFormatting>
  <conditionalFormatting sqref="G301">
    <cfRule type="cellIs" priority="195" stopIfTrue="1" operator="equal">
      <formula>""</formula>
    </cfRule>
    <cfRule type="cellIs" dxfId="97" priority="196" stopIfTrue="1" operator="notBetween">
      <formula>5</formula>
      <formula>9</formula>
    </cfRule>
  </conditionalFormatting>
  <conditionalFormatting sqref="I301 N301">
    <cfRule type="cellIs" priority="197" stopIfTrue="1" operator="equal">
      <formula>""</formula>
    </cfRule>
    <cfRule type="cellIs" dxfId="96" priority="198" stopIfTrue="1" operator="greaterThan">
      <formula>0.1</formula>
    </cfRule>
  </conditionalFormatting>
  <conditionalFormatting sqref="K301">
    <cfRule type="cellIs" priority="199" stopIfTrue="1" operator="equal">
      <formula>""</formula>
    </cfRule>
    <cfRule type="cellIs" priority="200" stopIfTrue="1" operator="equal">
      <formula>"trace"</formula>
    </cfRule>
    <cfRule type="cellIs" dxfId="95" priority="201" stopIfTrue="1" operator="greaterThan">
      <formula>2</formula>
    </cfRule>
  </conditionalFormatting>
  <conditionalFormatting sqref="L301">
    <cfRule type="cellIs" priority="202" stopIfTrue="1" operator="equal">
      <formula>""</formula>
    </cfRule>
    <cfRule type="cellIs" dxfId="94" priority="203" stopIfTrue="1" operator="greaterThan">
      <formula>30</formula>
    </cfRule>
  </conditionalFormatting>
  <conditionalFormatting sqref="M301">
    <cfRule type="cellIs" priority="204" stopIfTrue="1" operator="equal">
      <formula>""</formula>
    </cfRule>
    <cfRule type="cellIs" dxfId="93" priority="205" stopIfTrue="1" operator="greaterThan">
      <formula>2</formula>
    </cfRule>
  </conditionalFormatting>
  <conditionalFormatting sqref="H301">
    <cfRule type="cellIs" priority="206" stopIfTrue="1" operator="equal">
      <formula>""</formula>
    </cfRule>
    <cfRule type="cellIs" dxfId="92" priority="207" stopIfTrue="1" operator="notBetween">
      <formula>58</formula>
      <formula>60</formula>
    </cfRule>
    <cfRule type="cellIs" dxfId="91" priority="208" stopIfTrue="1" operator="lessThan">
      <formula>50</formula>
    </cfRule>
  </conditionalFormatting>
  <conditionalFormatting sqref="E302">
    <cfRule type="cellIs" priority="173" stopIfTrue="1" operator="equal">
      <formula>""</formula>
    </cfRule>
    <cfRule type="cellIs" dxfId="90" priority="174" stopIfTrue="1" operator="notEqual">
      <formula>"適"</formula>
    </cfRule>
  </conditionalFormatting>
  <conditionalFormatting sqref="F302 J302">
    <cfRule type="cellIs" priority="175" stopIfTrue="1" operator="equal">
      <formula>""</formula>
    </cfRule>
    <cfRule type="cellIs" dxfId="89" priority="176" stopIfTrue="1" operator="greaterThan">
      <formula>50</formula>
    </cfRule>
  </conditionalFormatting>
  <conditionalFormatting sqref="G302">
    <cfRule type="cellIs" priority="177" stopIfTrue="1" operator="equal">
      <formula>""</formula>
    </cfRule>
    <cfRule type="cellIs" dxfId="88" priority="178" stopIfTrue="1" operator="notBetween">
      <formula>5</formula>
      <formula>9</formula>
    </cfRule>
  </conditionalFormatting>
  <conditionalFormatting sqref="I302 N302">
    <cfRule type="cellIs" priority="179" stopIfTrue="1" operator="equal">
      <formula>""</formula>
    </cfRule>
    <cfRule type="cellIs" dxfId="87" priority="180" stopIfTrue="1" operator="greaterThan">
      <formula>0.1</formula>
    </cfRule>
  </conditionalFormatting>
  <conditionalFormatting sqref="K302">
    <cfRule type="cellIs" priority="181" stopIfTrue="1" operator="equal">
      <formula>""</formula>
    </cfRule>
    <cfRule type="cellIs" priority="182" stopIfTrue="1" operator="equal">
      <formula>"trace"</formula>
    </cfRule>
    <cfRule type="cellIs" dxfId="86" priority="183" stopIfTrue="1" operator="greaterThan">
      <formula>2</formula>
    </cfRule>
  </conditionalFormatting>
  <conditionalFormatting sqref="L302">
    <cfRule type="cellIs" priority="184" stopIfTrue="1" operator="equal">
      <formula>""</formula>
    </cfRule>
    <cfRule type="cellIs" dxfId="85" priority="185" stopIfTrue="1" operator="greaterThan">
      <formula>30</formula>
    </cfRule>
  </conditionalFormatting>
  <conditionalFormatting sqref="M302">
    <cfRule type="cellIs" priority="186" stopIfTrue="1" operator="equal">
      <formula>""</formula>
    </cfRule>
    <cfRule type="cellIs" dxfId="84" priority="187" stopIfTrue="1" operator="greaterThan">
      <formula>2</formula>
    </cfRule>
  </conditionalFormatting>
  <conditionalFormatting sqref="H302">
    <cfRule type="cellIs" priority="188" stopIfTrue="1" operator="equal">
      <formula>""</formula>
    </cfRule>
    <cfRule type="cellIs" dxfId="83" priority="189" stopIfTrue="1" operator="notBetween">
      <formula>58</formula>
      <formula>60</formula>
    </cfRule>
    <cfRule type="cellIs" dxfId="82" priority="190" stopIfTrue="1" operator="lessThan">
      <formula>50</formula>
    </cfRule>
  </conditionalFormatting>
  <conditionalFormatting sqref="E308">
    <cfRule type="cellIs" priority="155" stopIfTrue="1" operator="equal">
      <formula>""</formula>
    </cfRule>
    <cfRule type="cellIs" dxfId="81" priority="156" stopIfTrue="1" operator="notEqual">
      <formula>"適"</formula>
    </cfRule>
  </conditionalFormatting>
  <conditionalFormatting sqref="J308 F308">
    <cfRule type="cellIs" priority="157" stopIfTrue="1" operator="equal">
      <formula>""</formula>
    </cfRule>
    <cfRule type="cellIs" dxfId="80" priority="158" stopIfTrue="1" operator="greaterThan">
      <formula>50</formula>
    </cfRule>
  </conditionalFormatting>
  <conditionalFormatting sqref="G308">
    <cfRule type="cellIs" priority="159" stopIfTrue="1" operator="equal">
      <formula>""</formula>
    </cfRule>
    <cfRule type="cellIs" dxfId="79" priority="160" stopIfTrue="1" operator="notBetween">
      <formula>5</formula>
      <formula>9</formula>
    </cfRule>
  </conditionalFormatting>
  <conditionalFormatting sqref="N308 I308">
    <cfRule type="cellIs" priority="161" stopIfTrue="1" operator="equal">
      <formula>""</formula>
    </cfRule>
    <cfRule type="cellIs" dxfId="78" priority="162" stopIfTrue="1" operator="greaterThan">
      <formula>0.1</formula>
    </cfRule>
  </conditionalFormatting>
  <conditionalFormatting sqref="K308">
    <cfRule type="cellIs" priority="163" stopIfTrue="1" operator="equal">
      <formula>""</formula>
    </cfRule>
    <cfRule type="cellIs" priority="164" stopIfTrue="1" operator="equal">
      <formula>"trace"</formula>
    </cfRule>
    <cfRule type="cellIs" dxfId="77" priority="165" stopIfTrue="1" operator="greaterThan">
      <formula>2</formula>
    </cfRule>
  </conditionalFormatting>
  <conditionalFormatting sqref="L308">
    <cfRule type="cellIs" priority="166" stopIfTrue="1" operator="equal">
      <formula>""</formula>
    </cfRule>
    <cfRule type="cellIs" dxfId="76" priority="167" stopIfTrue="1" operator="greaterThan">
      <formula>30</formula>
    </cfRule>
  </conditionalFormatting>
  <conditionalFormatting sqref="M308">
    <cfRule type="cellIs" priority="168" stopIfTrue="1" operator="equal">
      <formula>""</formula>
    </cfRule>
    <cfRule type="cellIs" dxfId="75" priority="169" stopIfTrue="1" operator="greaterThan">
      <formula>2</formula>
    </cfRule>
  </conditionalFormatting>
  <conditionalFormatting sqref="H308">
    <cfRule type="cellIs" priority="170" stopIfTrue="1" operator="equal">
      <formula>""</formula>
    </cfRule>
    <cfRule type="cellIs" dxfId="74" priority="171" stopIfTrue="1" operator="notBetween">
      <formula>58</formula>
      <formula>60</formula>
    </cfRule>
    <cfRule type="cellIs" dxfId="73" priority="172" stopIfTrue="1" operator="lessThan">
      <formula>50</formula>
    </cfRule>
  </conditionalFormatting>
  <conditionalFormatting sqref="E311">
    <cfRule type="cellIs" priority="137" stopIfTrue="1" operator="equal">
      <formula>""</formula>
    </cfRule>
    <cfRule type="cellIs" dxfId="72" priority="138" stopIfTrue="1" operator="notEqual">
      <formula>"適"</formula>
    </cfRule>
  </conditionalFormatting>
  <conditionalFormatting sqref="F311 J311">
    <cfRule type="cellIs" priority="139" stopIfTrue="1" operator="equal">
      <formula>""</formula>
    </cfRule>
    <cfRule type="cellIs" dxfId="71" priority="140" stopIfTrue="1" operator="greaterThan">
      <formula>50</formula>
    </cfRule>
  </conditionalFormatting>
  <conditionalFormatting sqref="G311">
    <cfRule type="cellIs" priority="141" stopIfTrue="1" operator="equal">
      <formula>""</formula>
    </cfRule>
    <cfRule type="cellIs" dxfId="70" priority="142" stopIfTrue="1" operator="notBetween">
      <formula>5</formula>
      <formula>9</formula>
    </cfRule>
  </conditionalFormatting>
  <conditionalFormatting sqref="I311 N311">
    <cfRule type="cellIs" priority="143" stopIfTrue="1" operator="equal">
      <formula>""</formula>
    </cfRule>
    <cfRule type="cellIs" dxfId="69" priority="144" stopIfTrue="1" operator="greaterThan">
      <formula>0.1</formula>
    </cfRule>
  </conditionalFormatting>
  <conditionalFormatting sqref="K311">
    <cfRule type="cellIs" priority="145" stopIfTrue="1" operator="equal">
      <formula>""</formula>
    </cfRule>
    <cfRule type="cellIs" priority="146" stopIfTrue="1" operator="equal">
      <formula>"trace"</formula>
    </cfRule>
    <cfRule type="cellIs" dxfId="68" priority="147" stopIfTrue="1" operator="greaterThan">
      <formula>2</formula>
    </cfRule>
  </conditionalFormatting>
  <conditionalFormatting sqref="L311">
    <cfRule type="cellIs" priority="148" stopIfTrue="1" operator="equal">
      <formula>""</formula>
    </cfRule>
    <cfRule type="cellIs" dxfId="67" priority="149" stopIfTrue="1" operator="greaterThan">
      <formula>30</formula>
    </cfRule>
  </conditionalFormatting>
  <conditionalFormatting sqref="M311">
    <cfRule type="cellIs" priority="150" stopIfTrue="1" operator="equal">
      <formula>""</formula>
    </cfRule>
    <cfRule type="cellIs" dxfId="66" priority="151" stopIfTrue="1" operator="greaterThan">
      <formula>2</formula>
    </cfRule>
  </conditionalFormatting>
  <conditionalFormatting sqref="H311">
    <cfRule type="cellIs" priority="152" stopIfTrue="1" operator="equal">
      <formula>""</formula>
    </cfRule>
    <cfRule type="cellIs" dxfId="65" priority="153" stopIfTrue="1" operator="notBetween">
      <formula>58</formula>
      <formula>60</formula>
    </cfRule>
    <cfRule type="cellIs" dxfId="64" priority="154" stopIfTrue="1" operator="lessThan">
      <formula>50</formula>
    </cfRule>
  </conditionalFormatting>
  <conditionalFormatting sqref="E312">
    <cfRule type="cellIs" priority="119" stopIfTrue="1" operator="equal">
      <formula>""</formula>
    </cfRule>
    <cfRule type="cellIs" dxfId="63" priority="120" stopIfTrue="1" operator="notEqual">
      <formula>"適"</formula>
    </cfRule>
  </conditionalFormatting>
  <conditionalFormatting sqref="F312 J312">
    <cfRule type="cellIs" priority="121" stopIfTrue="1" operator="equal">
      <formula>""</formula>
    </cfRule>
    <cfRule type="cellIs" dxfId="62" priority="122" stopIfTrue="1" operator="greaterThan">
      <formula>50</formula>
    </cfRule>
  </conditionalFormatting>
  <conditionalFormatting sqref="G312">
    <cfRule type="cellIs" priority="123" stopIfTrue="1" operator="equal">
      <formula>""</formula>
    </cfRule>
    <cfRule type="cellIs" dxfId="61" priority="124" stopIfTrue="1" operator="notBetween">
      <formula>5</formula>
      <formula>9</formula>
    </cfRule>
  </conditionalFormatting>
  <conditionalFormatting sqref="I312 N312">
    <cfRule type="cellIs" priority="125" stopIfTrue="1" operator="equal">
      <formula>""</formula>
    </cfRule>
    <cfRule type="cellIs" dxfId="60" priority="126" stopIfTrue="1" operator="greaterThan">
      <formula>0.1</formula>
    </cfRule>
  </conditionalFormatting>
  <conditionalFormatting sqref="K312">
    <cfRule type="cellIs" priority="127" stopIfTrue="1" operator="equal">
      <formula>""</formula>
    </cfRule>
    <cfRule type="cellIs" priority="128" stopIfTrue="1" operator="equal">
      <formula>"trace"</formula>
    </cfRule>
    <cfRule type="cellIs" dxfId="59" priority="129" stopIfTrue="1" operator="greaterThan">
      <formula>2</formula>
    </cfRule>
  </conditionalFormatting>
  <conditionalFormatting sqref="L312">
    <cfRule type="cellIs" priority="130" stopIfTrue="1" operator="equal">
      <formula>""</formula>
    </cfRule>
    <cfRule type="cellIs" dxfId="58" priority="131" stopIfTrue="1" operator="greaterThan">
      <formula>30</formula>
    </cfRule>
  </conditionalFormatting>
  <conditionalFormatting sqref="M312">
    <cfRule type="cellIs" priority="132" stopIfTrue="1" operator="equal">
      <formula>""</formula>
    </cfRule>
    <cfRule type="cellIs" dxfId="57" priority="133" stopIfTrue="1" operator="greaterThan">
      <formula>2</formula>
    </cfRule>
  </conditionalFormatting>
  <conditionalFormatting sqref="H312">
    <cfRule type="cellIs" priority="134" stopIfTrue="1" operator="equal">
      <formula>""</formula>
    </cfRule>
    <cfRule type="cellIs" dxfId="56" priority="135" stopIfTrue="1" operator="notBetween">
      <formula>58</formula>
      <formula>60</formula>
    </cfRule>
    <cfRule type="cellIs" dxfId="55" priority="136" stopIfTrue="1" operator="lessThan">
      <formula>50</formula>
    </cfRule>
  </conditionalFormatting>
  <conditionalFormatting sqref="E319">
    <cfRule type="cellIs" priority="101" stopIfTrue="1" operator="equal">
      <formula>""</formula>
    </cfRule>
    <cfRule type="cellIs" dxfId="54" priority="102" stopIfTrue="1" operator="notEqual">
      <formula>"適"</formula>
    </cfRule>
  </conditionalFormatting>
  <conditionalFormatting sqref="J319 F319">
    <cfRule type="cellIs" priority="103" stopIfTrue="1" operator="equal">
      <formula>""</formula>
    </cfRule>
    <cfRule type="cellIs" dxfId="53" priority="104" stopIfTrue="1" operator="greaterThan">
      <formula>50</formula>
    </cfRule>
  </conditionalFormatting>
  <conditionalFormatting sqref="G319">
    <cfRule type="cellIs" priority="105" stopIfTrue="1" operator="equal">
      <formula>""</formula>
    </cfRule>
    <cfRule type="cellIs" dxfId="52" priority="106" stopIfTrue="1" operator="notBetween">
      <formula>5</formula>
      <formula>9</formula>
    </cfRule>
  </conditionalFormatting>
  <conditionalFormatting sqref="N319 I319">
    <cfRule type="cellIs" priority="107" stopIfTrue="1" operator="equal">
      <formula>""</formula>
    </cfRule>
    <cfRule type="cellIs" dxfId="51" priority="108" stopIfTrue="1" operator="greaterThan">
      <formula>0.1</formula>
    </cfRule>
  </conditionalFormatting>
  <conditionalFormatting sqref="K319">
    <cfRule type="cellIs" priority="109" stopIfTrue="1" operator="equal">
      <formula>""</formula>
    </cfRule>
    <cfRule type="cellIs" priority="110" stopIfTrue="1" operator="equal">
      <formula>"trace"</formula>
    </cfRule>
    <cfRule type="cellIs" dxfId="50" priority="111" stopIfTrue="1" operator="greaterThan">
      <formula>2</formula>
    </cfRule>
  </conditionalFormatting>
  <conditionalFormatting sqref="L319">
    <cfRule type="cellIs" priority="112" stopIfTrue="1" operator="equal">
      <formula>""</formula>
    </cfRule>
    <cfRule type="cellIs" dxfId="49" priority="113" stopIfTrue="1" operator="greaterThan">
      <formula>30</formula>
    </cfRule>
  </conditionalFormatting>
  <conditionalFormatting sqref="M319">
    <cfRule type="cellIs" priority="114" stopIfTrue="1" operator="equal">
      <formula>""</formula>
    </cfRule>
    <cfRule type="cellIs" dxfId="48" priority="115" stopIfTrue="1" operator="greaterThan">
      <formula>2</formula>
    </cfRule>
  </conditionalFormatting>
  <conditionalFormatting sqref="H319">
    <cfRule type="cellIs" priority="116" stopIfTrue="1" operator="equal">
      <formula>""</formula>
    </cfRule>
    <cfRule type="cellIs" dxfId="47" priority="117" stopIfTrue="1" operator="notBetween">
      <formula>58</formula>
      <formula>60</formula>
    </cfRule>
    <cfRule type="cellIs" dxfId="46" priority="118" stopIfTrue="1" operator="lessThan">
      <formula>50</formula>
    </cfRule>
  </conditionalFormatting>
  <conditionalFormatting sqref="N335">
    <cfRule type="cellIs" priority="100" stopIfTrue="1" operator="equal">
      <formula>"Trace"</formula>
    </cfRule>
  </conditionalFormatting>
  <conditionalFormatting sqref="N337">
    <cfRule type="cellIs" priority="99" stopIfTrue="1" operator="equal">
      <formula>"Trace"</formula>
    </cfRule>
  </conditionalFormatting>
  <conditionalFormatting sqref="N352">
    <cfRule type="cellIs" priority="98" stopIfTrue="1" operator="equal">
      <formula>"Trace"</formula>
    </cfRule>
  </conditionalFormatting>
  <conditionalFormatting sqref="N356">
    <cfRule type="cellIs" priority="97" stopIfTrue="1" operator="equal">
      <formula>"Trace"</formula>
    </cfRule>
  </conditionalFormatting>
  <conditionalFormatting sqref="N360">
    <cfRule type="cellIs" priority="96" stopIfTrue="1" operator="equal">
      <formula>"Trace"</formula>
    </cfRule>
  </conditionalFormatting>
  <conditionalFormatting sqref="I366">
    <cfRule type="cellIs" priority="93" stopIfTrue="1" operator="equal">
      <formula>""</formula>
    </cfRule>
    <cfRule type="cellIs" priority="94" stopIfTrue="1" operator="equal">
      <formula>"trace"</formula>
    </cfRule>
    <cfRule type="cellIs" dxfId="45" priority="95" stopIfTrue="1" operator="greaterThan">
      <formula>2</formula>
    </cfRule>
  </conditionalFormatting>
  <conditionalFormatting sqref="N367">
    <cfRule type="cellIs" priority="92" stopIfTrue="1" operator="equal">
      <formula>"Trace"</formula>
    </cfRule>
  </conditionalFormatting>
  <conditionalFormatting sqref="E368:E369">
    <cfRule type="cellIs" priority="77" stopIfTrue="1" operator="equal">
      <formula>""</formula>
    </cfRule>
    <cfRule type="cellIs" dxfId="44" priority="78" stopIfTrue="1" operator="notEqual">
      <formula>"適"</formula>
    </cfRule>
  </conditionalFormatting>
  <conditionalFormatting sqref="F368:F369 J368:J369">
    <cfRule type="cellIs" priority="79" stopIfTrue="1" operator="equal">
      <formula>""</formula>
    </cfRule>
    <cfRule type="cellIs" dxfId="43" priority="80" stopIfTrue="1" operator="greaterThan">
      <formula>50</formula>
    </cfRule>
  </conditionalFormatting>
  <conditionalFormatting sqref="G368:G369">
    <cfRule type="cellIs" priority="81" stopIfTrue="1" operator="equal">
      <formula>""</formula>
    </cfRule>
    <cfRule type="cellIs" dxfId="42" priority="82" stopIfTrue="1" operator="notBetween">
      <formula>5</formula>
      <formula>9</formula>
    </cfRule>
  </conditionalFormatting>
  <conditionalFormatting sqref="I368:I369 N368:N369">
    <cfRule type="cellIs" priority="83" stopIfTrue="1" operator="equal">
      <formula>""</formula>
    </cfRule>
    <cfRule type="cellIs" dxfId="41" priority="84" stopIfTrue="1" operator="greaterThan">
      <formula>0.1</formula>
    </cfRule>
  </conditionalFormatting>
  <conditionalFormatting sqref="L368:L369">
    <cfRule type="cellIs" priority="85" stopIfTrue="1" operator="equal">
      <formula>""</formula>
    </cfRule>
    <cfRule type="cellIs" dxfId="40" priority="86" stopIfTrue="1" operator="greaterThan">
      <formula>30</formula>
    </cfRule>
  </conditionalFormatting>
  <conditionalFormatting sqref="M368:M369">
    <cfRule type="cellIs" priority="87" stopIfTrue="1" operator="equal">
      <formula>""</formula>
    </cfRule>
    <cfRule type="cellIs" dxfId="39" priority="88" stopIfTrue="1" operator="greaterThan">
      <formula>2</formula>
    </cfRule>
  </conditionalFormatting>
  <conditionalFormatting sqref="H368:H369">
    <cfRule type="cellIs" priority="89" stopIfTrue="1" operator="equal">
      <formula>""</formula>
    </cfRule>
    <cfRule type="cellIs" dxfId="38" priority="90" stopIfTrue="1" operator="notBetween">
      <formula>58</formula>
      <formula>60</formula>
    </cfRule>
    <cfRule type="cellIs" dxfId="37" priority="91" stopIfTrue="1" operator="lessThan">
      <formula>50</formula>
    </cfRule>
  </conditionalFormatting>
  <conditionalFormatting sqref="N368:N369">
    <cfRule type="cellIs" priority="76" stopIfTrue="1" operator="equal">
      <formula>"Trace"</formula>
    </cfRule>
  </conditionalFormatting>
  <conditionalFormatting sqref="N371:N373">
    <cfRule type="cellIs" priority="75" stopIfTrue="1" operator="equal">
      <formula>"Trace"</formula>
    </cfRule>
  </conditionalFormatting>
  <conditionalFormatting sqref="N377:N379">
    <cfRule type="cellIs" priority="74" stopIfTrue="1" operator="equal">
      <formula>"Trace"</formula>
    </cfRule>
  </conditionalFormatting>
  <conditionalFormatting sqref="E381">
    <cfRule type="cellIs" priority="57" stopIfTrue="1" operator="equal">
      <formula>""</formula>
    </cfRule>
    <cfRule type="cellIs" dxfId="36" priority="58" stopIfTrue="1" operator="notEqual">
      <formula>"適"</formula>
    </cfRule>
  </conditionalFormatting>
  <conditionalFormatting sqref="J381 F381">
    <cfRule type="cellIs" priority="59" stopIfTrue="1" operator="equal">
      <formula>""</formula>
    </cfRule>
    <cfRule type="cellIs" dxfId="35" priority="60" stopIfTrue="1" operator="greaterThan">
      <formula>50</formula>
    </cfRule>
  </conditionalFormatting>
  <conditionalFormatting sqref="G381">
    <cfRule type="cellIs" priority="61" stopIfTrue="1" operator="equal">
      <formula>""</formula>
    </cfRule>
    <cfRule type="cellIs" dxfId="34" priority="62" stopIfTrue="1" operator="notBetween">
      <formula>5</formula>
      <formula>9</formula>
    </cfRule>
  </conditionalFormatting>
  <conditionalFormatting sqref="I381 N381">
    <cfRule type="cellIs" dxfId="33" priority="63" stopIfTrue="1" operator="greaterThan">
      <formula>0.1</formula>
    </cfRule>
  </conditionalFormatting>
  <conditionalFormatting sqref="K381">
    <cfRule type="cellIs" priority="64" stopIfTrue="1" operator="equal">
      <formula>""</formula>
    </cfRule>
    <cfRule type="cellIs" priority="65" stopIfTrue="1" operator="equal">
      <formula>"trace"</formula>
    </cfRule>
    <cfRule type="cellIs" dxfId="32" priority="66" stopIfTrue="1" operator="greaterThan">
      <formula>2</formula>
    </cfRule>
  </conditionalFormatting>
  <conditionalFormatting sqref="L381">
    <cfRule type="cellIs" priority="67" stopIfTrue="1" operator="equal">
      <formula>""</formula>
    </cfRule>
    <cfRule type="cellIs" dxfId="31" priority="68" stopIfTrue="1" operator="greaterThan">
      <formula>30</formula>
    </cfRule>
  </conditionalFormatting>
  <conditionalFormatting sqref="M381">
    <cfRule type="cellIs" priority="69" stopIfTrue="1" operator="equal">
      <formula>""</formula>
    </cfRule>
    <cfRule type="cellIs" dxfId="30" priority="70" stopIfTrue="1" operator="greaterThan">
      <formula>2</formula>
    </cfRule>
  </conditionalFormatting>
  <conditionalFormatting sqref="H381">
    <cfRule type="cellIs" priority="71" stopIfTrue="1" operator="equal">
      <formula>""</formula>
    </cfRule>
    <cfRule type="cellIs" dxfId="29" priority="72" stopIfTrue="1" operator="notBetween">
      <formula>58</formula>
      <formula>60</formula>
    </cfRule>
    <cfRule type="cellIs" dxfId="28" priority="73" stopIfTrue="1" operator="lessThan">
      <formula>50</formula>
    </cfRule>
  </conditionalFormatting>
  <conditionalFormatting sqref="E387">
    <cfRule type="cellIs" priority="40" stopIfTrue="1" operator="equal">
      <formula>""</formula>
    </cfRule>
    <cfRule type="cellIs" dxfId="27" priority="41" stopIfTrue="1" operator="notEqual">
      <formula>"適"</formula>
    </cfRule>
  </conditionalFormatting>
  <conditionalFormatting sqref="F387 J387">
    <cfRule type="cellIs" priority="42" stopIfTrue="1" operator="equal">
      <formula>""</formula>
    </cfRule>
    <cfRule type="cellIs" dxfId="26" priority="43" stopIfTrue="1" operator="greaterThan">
      <formula>50</formula>
    </cfRule>
  </conditionalFormatting>
  <conditionalFormatting sqref="G387">
    <cfRule type="cellIs" priority="44" stopIfTrue="1" operator="equal">
      <formula>""</formula>
    </cfRule>
    <cfRule type="cellIs" dxfId="25" priority="45" stopIfTrue="1" operator="notBetween">
      <formula>5</formula>
      <formula>9</formula>
    </cfRule>
  </conditionalFormatting>
  <conditionalFormatting sqref="N387 I387">
    <cfRule type="cellIs" dxfId="24" priority="46" stopIfTrue="1" operator="greaterThan">
      <formula>0.1</formula>
    </cfRule>
  </conditionalFormatting>
  <conditionalFormatting sqref="K387">
    <cfRule type="cellIs" priority="47" stopIfTrue="1" operator="equal">
      <formula>""</formula>
    </cfRule>
    <cfRule type="cellIs" priority="48" stopIfTrue="1" operator="equal">
      <formula>"trace"</formula>
    </cfRule>
    <cfRule type="cellIs" dxfId="23" priority="49" stopIfTrue="1" operator="greaterThan">
      <formula>2</formula>
    </cfRule>
  </conditionalFormatting>
  <conditionalFormatting sqref="L387">
    <cfRule type="cellIs" priority="50" stopIfTrue="1" operator="equal">
      <formula>""</formula>
    </cfRule>
    <cfRule type="cellIs" dxfId="22" priority="51" stopIfTrue="1" operator="greaterThan">
      <formula>30</formula>
    </cfRule>
  </conditionalFormatting>
  <conditionalFormatting sqref="M387">
    <cfRule type="cellIs" priority="52" stopIfTrue="1" operator="equal">
      <formula>""</formula>
    </cfRule>
    <cfRule type="cellIs" dxfId="21" priority="53" stopIfTrue="1" operator="greaterThan">
      <formula>2</formula>
    </cfRule>
  </conditionalFormatting>
  <conditionalFormatting sqref="H387">
    <cfRule type="cellIs" priority="54" stopIfTrue="1" operator="equal">
      <formula>""</formula>
    </cfRule>
    <cfRule type="cellIs" dxfId="20" priority="55" stopIfTrue="1" operator="notBetween">
      <formula>58</formula>
      <formula>60</formula>
    </cfRule>
    <cfRule type="cellIs" dxfId="19" priority="56" stopIfTrue="1" operator="lessThan">
      <formula>50</formula>
    </cfRule>
  </conditionalFormatting>
  <conditionalFormatting sqref="E388">
    <cfRule type="cellIs" priority="23" stopIfTrue="1" operator="equal">
      <formula>""</formula>
    </cfRule>
    <cfRule type="cellIs" dxfId="18" priority="24" stopIfTrue="1" operator="notEqual">
      <formula>"適"</formula>
    </cfRule>
  </conditionalFormatting>
  <conditionalFormatting sqref="F388 J388">
    <cfRule type="cellIs" priority="25" stopIfTrue="1" operator="equal">
      <formula>""</formula>
    </cfRule>
    <cfRule type="cellIs" dxfId="17" priority="26" stopIfTrue="1" operator="greaterThan">
      <formula>50</formula>
    </cfRule>
  </conditionalFormatting>
  <conditionalFormatting sqref="G388">
    <cfRule type="cellIs" priority="27" stopIfTrue="1" operator="equal">
      <formula>""</formula>
    </cfRule>
    <cfRule type="cellIs" dxfId="16" priority="28" stopIfTrue="1" operator="notBetween">
      <formula>5</formula>
      <formula>9</formula>
    </cfRule>
  </conditionalFormatting>
  <conditionalFormatting sqref="N388 I388">
    <cfRule type="cellIs" dxfId="15" priority="29" stopIfTrue="1" operator="greaterThan">
      <formula>0.1</formula>
    </cfRule>
  </conditionalFormatting>
  <conditionalFormatting sqref="K388">
    <cfRule type="cellIs" priority="30" stopIfTrue="1" operator="equal">
      <formula>""</formula>
    </cfRule>
    <cfRule type="cellIs" priority="31" stopIfTrue="1" operator="equal">
      <formula>"trace"</formula>
    </cfRule>
    <cfRule type="cellIs" dxfId="14" priority="32" stopIfTrue="1" operator="greaterThan">
      <formula>2</formula>
    </cfRule>
  </conditionalFormatting>
  <conditionalFormatting sqref="L388">
    <cfRule type="cellIs" priority="33" stopIfTrue="1" operator="equal">
      <formula>""</formula>
    </cfRule>
    <cfRule type="cellIs" dxfId="13" priority="34" stopIfTrue="1" operator="greaterThan">
      <formula>30</formula>
    </cfRule>
  </conditionalFormatting>
  <conditionalFormatting sqref="M388">
    <cfRule type="cellIs" priority="35" stopIfTrue="1" operator="equal">
      <formula>""</formula>
    </cfRule>
    <cfRule type="cellIs" dxfId="12" priority="36" stopIfTrue="1" operator="greaterThan">
      <formula>2</formula>
    </cfRule>
  </conditionalFormatting>
  <conditionalFormatting sqref="H388">
    <cfRule type="cellIs" priority="37" stopIfTrue="1" operator="equal">
      <formula>""</formula>
    </cfRule>
    <cfRule type="cellIs" dxfId="11" priority="38" stopIfTrue="1" operator="notBetween">
      <formula>58</formula>
      <formula>60</formula>
    </cfRule>
    <cfRule type="cellIs" dxfId="10" priority="39" stopIfTrue="1" operator="lessThan">
      <formula>50</formula>
    </cfRule>
  </conditionalFormatting>
  <conditionalFormatting sqref="E389">
    <cfRule type="cellIs" priority="6" stopIfTrue="1" operator="equal">
      <formula>""</formula>
    </cfRule>
    <cfRule type="cellIs" dxfId="9" priority="7" stopIfTrue="1" operator="notEqual">
      <formula>"適"</formula>
    </cfRule>
  </conditionalFormatting>
  <conditionalFormatting sqref="F389 J389">
    <cfRule type="cellIs" priority="8" stopIfTrue="1" operator="equal">
      <formula>""</formula>
    </cfRule>
    <cfRule type="cellIs" dxfId="8" priority="9" stopIfTrue="1" operator="greaterThan">
      <formula>50</formula>
    </cfRule>
  </conditionalFormatting>
  <conditionalFormatting sqref="G389">
    <cfRule type="cellIs" priority="10" stopIfTrue="1" operator="equal">
      <formula>""</formula>
    </cfRule>
    <cfRule type="cellIs" dxfId="7" priority="11" stopIfTrue="1" operator="notBetween">
      <formula>5</formula>
      <formula>9</formula>
    </cfRule>
  </conditionalFormatting>
  <conditionalFormatting sqref="N389 I389">
    <cfRule type="cellIs" dxfId="6" priority="12" stopIfTrue="1" operator="greaterThan">
      <formula>0.1</formula>
    </cfRule>
  </conditionalFormatting>
  <conditionalFormatting sqref="K389">
    <cfRule type="cellIs" priority="13" stopIfTrue="1" operator="equal">
      <formula>""</formula>
    </cfRule>
    <cfRule type="cellIs" priority="14" stopIfTrue="1" operator="equal">
      <formula>"trace"</formula>
    </cfRule>
    <cfRule type="cellIs" dxfId="5" priority="15" stopIfTrue="1" operator="greaterThan">
      <formula>2</formula>
    </cfRule>
  </conditionalFormatting>
  <conditionalFormatting sqref="L389">
    <cfRule type="cellIs" priority="16" stopIfTrue="1" operator="equal">
      <formula>""</formula>
    </cfRule>
    <cfRule type="cellIs" dxfId="4" priority="17" stopIfTrue="1" operator="greaterThan">
      <formula>30</formula>
    </cfRule>
  </conditionalFormatting>
  <conditionalFormatting sqref="M389">
    <cfRule type="cellIs" priority="18" stopIfTrue="1" operator="equal">
      <formula>""</formula>
    </cfRule>
    <cfRule type="cellIs" dxfId="3" priority="19" stopIfTrue="1" operator="greaterThan">
      <formula>2</formula>
    </cfRule>
  </conditionalFormatting>
  <conditionalFormatting sqref="H389">
    <cfRule type="cellIs" priority="20" stopIfTrue="1" operator="equal">
      <formula>""</formula>
    </cfRule>
    <cfRule type="cellIs" dxfId="2" priority="21" stopIfTrue="1" operator="notBetween">
      <formula>58</formula>
      <formula>60</formula>
    </cfRule>
    <cfRule type="cellIs" dxfId="1" priority="22" stopIfTrue="1" operator="lessThan">
      <formula>50</formula>
    </cfRule>
  </conditionalFormatting>
  <conditionalFormatting sqref="I398">
    <cfRule type="cellIs" priority="3" stopIfTrue="1" operator="equal">
      <formula>""</formula>
    </cfRule>
    <cfRule type="cellIs" priority="4" stopIfTrue="1" operator="equal">
      <formula>"trace"</formula>
    </cfRule>
    <cfRule type="cellIs" dxfId="0" priority="5" stopIfTrue="1" operator="greaterThan">
      <formula>2</formula>
    </cfRule>
  </conditionalFormatting>
  <conditionalFormatting sqref="N403">
    <cfRule type="cellIs" priority="2" stopIfTrue="1" operator="equal">
      <formula>"Trace"</formula>
    </cfRule>
  </conditionalFormatting>
  <conditionalFormatting sqref="N407">
    <cfRule type="cellIs" priority="1" stopIfTrue="1" operator="equal">
      <formula>"Trace"</formula>
    </cfRule>
  </conditionalFormatting>
  <printOptions gridLinesSet="0"/>
  <pageMargins left="0.75" right="0.75" top="1" bottom="1" header="0.5" footer="0.5"/>
  <pageSetup paperSize="9" orientation="landscape" r:id="rId1"/>
  <headerFooter alignWithMargins="0">
    <oddHeader>&amp;A</oddHeader>
    <oddFooter>- &amp;P -</oddFooter>
  </headerFooter>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645337-CF43-4C15-ABA5-2B44E5F25CA0}">
  <sheetPr>
    <tabColor theme="8" tint="0.79998168889431442"/>
    <pageSetUpPr fitToPage="1"/>
  </sheetPr>
  <dimension ref="A1"/>
  <sheetViews>
    <sheetView zoomScale="85" zoomScaleNormal="85" workbookViewId="0">
      <selection activeCell="AG22" sqref="AG22"/>
    </sheetView>
  </sheetViews>
  <sheetFormatPr defaultColWidth="9" defaultRowHeight="18.75"/>
  <cols>
    <col min="1" max="16384" width="9" style="107"/>
  </cols>
  <sheetData/>
  <phoneticPr fontId="6"/>
  <pageMargins left="0.7" right="0.7" top="0.75" bottom="0.75" header="0.3" footer="0.3"/>
  <pageSetup paperSize="9" scale="63"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CA73CD-CD82-47A7-91CB-340CA8A7D1CC}">
  <sheetPr>
    <tabColor theme="8" tint="0.79998168889431442"/>
    <pageSetUpPr fitToPage="1"/>
  </sheetPr>
  <dimension ref="A1"/>
  <sheetViews>
    <sheetView showGridLines="0" zoomScale="55" zoomScaleNormal="55" workbookViewId="0">
      <selection activeCell="AG22" sqref="AG22"/>
    </sheetView>
  </sheetViews>
  <sheetFormatPr defaultColWidth="9" defaultRowHeight="18.75"/>
  <cols>
    <col min="1" max="16384" width="9" style="107"/>
  </cols>
  <sheetData>
    <row r="1" spans="1:1">
      <c r="A1" s="107" t="s">
        <v>208</v>
      </c>
    </row>
  </sheetData>
  <phoneticPr fontId="6"/>
  <pageMargins left="0.7" right="0.7" top="0.75" bottom="0.75" header="0.3" footer="0.3"/>
  <pageSetup paperSize="9" scale="42"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B36823-17D8-4E4E-A3D9-011D3C84E88B}">
  <dimension ref="A1"/>
  <sheetViews>
    <sheetView workbookViewId="0">
      <selection activeCell="L29" sqref="L29"/>
    </sheetView>
  </sheetViews>
  <sheetFormatPr defaultRowHeight="18.75"/>
  <sheetData/>
  <phoneticPr fontId="6"/>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9571CC-A6C7-44BC-A5E8-59DFCC5910CE}">
  <sheetPr>
    <pageSetUpPr fitToPage="1"/>
  </sheetPr>
  <dimension ref="A1:Q35"/>
  <sheetViews>
    <sheetView zoomScale="115" zoomScaleNormal="115" workbookViewId="0">
      <selection activeCell="P20" sqref="P20"/>
    </sheetView>
  </sheetViews>
  <sheetFormatPr defaultRowHeight="18.75"/>
  <cols>
    <col min="3" max="3" width="7.625" bestFit="1" customWidth="1"/>
    <col min="4" max="4" width="14" bestFit="1" customWidth="1"/>
    <col min="6" max="6" width="11.25" customWidth="1"/>
    <col min="11" max="11" width="11.875" customWidth="1"/>
    <col min="15" max="15" width="3.125" customWidth="1"/>
    <col min="16" max="16" width="18.125" customWidth="1"/>
  </cols>
  <sheetData>
    <row r="1" spans="1:16" ht="33">
      <c r="A1" s="121" t="s">
        <v>249</v>
      </c>
    </row>
    <row r="7" spans="1:16">
      <c r="P7" s="1" t="s">
        <v>28</v>
      </c>
    </row>
    <row r="8" spans="1:16">
      <c r="P8" s="1" t="s">
        <v>30</v>
      </c>
    </row>
    <row r="9" spans="1:16">
      <c r="P9" s="1"/>
    </row>
    <row r="10" spans="1:16">
      <c r="P10" s="1" t="s">
        <v>31</v>
      </c>
    </row>
    <row r="11" spans="1:16">
      <c r="P11" s="1" t="s">
        <v>32</v>
      </c>
    </row>
    <row r="12" spans="1:16">
      <c r="P12" s="1" t="s">
        <v>33</v>
      </c>
    </row>
    <row r="13" spans="1:16">
      <c r="P13" s="1"/>
    </row>
    <row r="14" spans="1:16">
      <c r="P14" s="1"/>
    </row>
    <row r="15" spans="1:16">
      <c r="P15" s="1"/>
    </row>
    <row r="16" spans="1:16">
      <c r="P16" s="1"/>
    </row>
    <row r="17" spans="1:17">
      <c r="P17" s="1" t="s">
        <v>29</v>
      </c>
    </row>
    <row r="22" spans="1:17" ht="38.25" customHeight="1">
      <c r="B22" s="11" t="s">
        <v>84</v>
      </c>
      <c r="D22" s="11"/>
    </row>
    <row r="23" spans="1:17" ht="18.75" customHeight="1">
      <c r="A23" s="8" t="s">
        <v>20</v>
      </c>
      <c r="B23" s="1"/>
      <c r="C23" s="1"/>
      <c r="D23" s="1"/>
      <c r="E23" s="1"/>
      <c r="F23" s="1"/>
      <c r="G23" s="1"/>
      <c r="H23" s="1"/>
      <c r="I23" s="1"/>
      <c r="J23" s="1"/>
      <c r="K23" s="1"/>
    </row>
    <row r="24" spans="1:17" ht="19.5" thickBot="1">
      <c r="A24" s="334" t="s">
        <v>34</v>
      </c>
      <c r="B24" s="334"/>
      <c r="C24" s="119" t="s">
        <v>44</v>
      </c>
      <c r="D24" s="119" t="s">
        <v>45</v>
      </c>
      <c r="E24" s="335" t="s">
        <v>247</v>
      </c>
      <c r="F24" s="335"/>
      <c r="G24" s="334" t="s">
        <v>246</v>
      </c>
      <c r="H24" s="334"/>
      <c r="I24" s="334" t="s">
        <v>48</v>
      </c>
      <c r="J24" s="334"/>
      <c r="K24" s="334"/>
    </row>
    <row r="25" spans="1:17" ht="18.75" customHeight="1" thickTop="1">
      <c r="A25" s="307" t="s">
        <v>35</v>
      </c>
      <c r="B25" s="307"/>
      <c r="C25" s="120" t="s">
        <v>46</v>
      </c>
      <c r="D25" s="120" t="s">
        <v>47</v>
      </c>
      <c r="E25" s="308" t="s">
        <v>46</v>
      </c>
      <c r="F25" s="308"/>
      <c r="G25" s="307" t="s">
        <v>46</v>
      </c>
      <c r="H25" s="307"/>
      <c r="I25" s="323" t="s">
        <v>49</v>
      </c>
      <c r="J25" s="323"/>
      <c r="K25" s="323"/>
    </row>
    <row r="26" spans="1:17">
      <c r="A26" s="297" t="s">
        <v>36</v>
      </c>
      <c r="B26" s="297"/>
      <c r="C26" s="118" t="s">
        <v>50</v>
      </c>
      <c r="D26" s="118" t="s">
        <v>51</v>
      </c>
      <c r="E26" s="300" t="s">
        <v>52</v>
      </c>
      <c r="F26" s="300"/>
      <c r="G26" s="297" t="s">
        <v>17</v>
      </c>
      <c r="H26" s="297"/>
      <c r="I26" s="322" t="s">
        <v>49</v>
      </c>
      <c r="J26" s="322"/>
      <c r="K26" s="322"/>
    </row>
    <row r="27" spans="1:17">
      <c r="A27" s="297" t="s">
        <v>37</v>
      </c>
      <c r="B27" s="297"/>
      <c r="C27" s="9">
        <v>87</v>
      </c>
      <c r="D27" s="118" t="s">
        <v>53</v>
      </c>
      <c r="E27" s="302" t="s">
        <v>54</v>
      </c>
      <c r="F27" s="302"/>
      <c r="G27" s="297" t="s">
        <v>54</v>
      </c>
      <c r="H27" s="297"/>
      <c r="I27" s="322" t="s">
        <v>55</v>
      </c>
      <c r="J27" s="322"/>
      <c r="K27" s="322"/>
    </row>
    <row r="28" spans="1:17" ht="32.25" customHeight="1">
      <c r="A28" s="297" t="s">
        <v>38</v>
      </c>
      <c r="B28" s="297"/>
      <c r="C28" s="118" t="s">
        <v>56</v>
      </c>
      <c r="D28" s="118" t="s">
        <v>57</v>
      </c>
      <c r="E28" s="377" t="s">
        <v>58</v>
      </c>
      <c r="F28" s="377"/>
      <c r="G28" s="297" t="s">
        <v>59</v>
      </c>
      <c r="H28" s="297"/>
      <c r="I28" s="299" t="s">
        <v>60</v>
      </c>
      <c r="J28" s="299"/>
      <c r="K28" s="299"/>
    </row>
    <row r="29" spans="1:17" ht="33">
      <c r="A29" s="297" t="s">
        <v>41</v>
      </c>
      <c r="B29" s="297"/>
      <c r="C29" s="118" t="s">
        <v>62</v>
      </c>
      <c r="D29" s="104" t="s">
        <v>63</v>
      </c>
      <c r="E29" s="305" t="s">
        <v>64</v>
      </c>
      <c r="F29" s="305"/>
      <c r="G29" s="297" t="s">
        <v>61</v>
      </c>
      <c r="H29" s="297"/>
      <c r="I29" s="322" t="s">
        <v>71</v>
      </c>
      <c r="J29" s="322"/>
      <c r="K29" s="322"/>
      <c r="L29" s="303" t="s">
        <v>65</v>
      </c>
      <c r="M29" s="303"/>
      <c r="N29" s="303"/>
      <c r="O29" s="303"/>
      <c r="P29" s="304"/>
      <c r="Q29" s="13"/>
    </row>
    <row r="30" spans="1:17" ht="67.5" customHeight="1">
      <c r="A30" s="297" t="s">
        <v>39</v>
      </c>
      <c r="B30" s="297"/>
      <c r="C30" s="118" t="s">
        <v>66</v>
      </c>
      <c r="D30" s="118" t="s">
        <v>67</v>
      </c>
      <c r="E30" s="300" t="s">
        <v>68</v>
      </c>
      <c r="F30" s="300"/>
      <c r="G30" s="297" t="s">
        <v>69</v>
      </c>
      <c r="H30" s="297"/>
      <c r="I30" s="301" t="s">
        <v>72</v>
      </c>
      <c r="J30" s="301"/>
      <c r="K30" s="301"/>
    </row>
    <row r="31" spans="1:17" ht="31.5" customHeight="1">
      <c r="A31" s="297" t="s">
        <v>40</v>
      </c>
      <c r="B31" s="297"/>
      <c r="C31" s="118">
        <v>8.1</v>
      </c>
      <c r="D31" s="118" t="s">
        <v>73</v>
      </c>
      <c r="E31" s="302">
        <v>8.1</v>
      </c>
      <c r="F31" s="302"/>
      <c r="G31" s="297">
        <v>8.26</v>
      </c>
      <c r="H31" s="297"/>
      <c r="I31" s="322" t="s">
        <v>74</v>
      </c>
      <c r="J31" s="322"/>
      <c r="K31" s="322"/>
    </row>
    <row r="32" spans="1:17" ht="40.5" customHeight="1">
      <c r="A32" s="297" t="s">
        <v>18</v>
      </c>
      <c r="B32" s="297"/>
      <c r="C32" s="118" t="s">
        <v>75</v>
      </c>
      <c r="D32" s="118" t="s">
        <v>76</v>
      </c>
      <c r="E32" s="300" t="s">
        <v>19</v>
      </c>
      <c r="F32" s="300"/>
      <c r="G32" s="297" t="s">
        <v>75</v>
      </c>
      <c r="H32" s="297"/>
      <c r="I32" s="301" t="s">
        <v>77</v>
      </c>
      <c r="J32" s="301"/>
      <c r="K32" s="301"/>
    </row>
    <row r="33" spans="1:11" ht="41.25" customHeight="1">
      <c r="A33" s="297" t="s">
        <v>42</v>
      </c>
      <c r="B33" s="297"/>
      <c r="C33" s="118">
        <v>12.5</v>
      </c>
      <c r="D33" s="118" t="s">
        <v>78</v>
      </c>
      <c r="E33" s="298">
        <v>8</v>
      </c>
      <c r="F33" s="298"/>
      <c r="G33" s="297">
        <v>13.5</v>
      </c>
      <c r="H33" s="297"/>
      <c r="I33" s="299" t="s">
        <v>79</v>
      </c>
      <c r="J33" s="299"/>
      <c r="K33" s="299"/>
    </row>
    <row r="34" spans="1:11" ht="41.25" customHeight="1">
      <c r="A34" s="297" t="s">
        <v>201</v>
      </c>
      <c r="B34" s="297"/>
      <c r="C34" s="118" t="s">
        <v>203</v>
      </c>
      <c r="D34" s="118" t="s">
        <v>204</v>
      </c>
      <c r="E34" s="298">
        <v>390</v>
      </c>
      <c r="F34" s="298"/>
      <c r="G34" s="297">
        <v>350</v>
      </c>
      <c r="H34" s="297"/>
      <c r="I34" s="299" t="s">
        <v>205</v>
      </c>
      <c r="J34" s="299"/>
      <c r="K34" s="299"/>
    </row>
    <row r="35" spans="1:11" ht="59.25" customHeight="1">
      <c r="A35" s="297" t="s">
        <v>43</v>
      </c>
      <c r="B35" s="297"/>
      <c r="C35" s="118" t="s">
        <v>80</v>
      </c>
      <c r="D35" s="118" t="s">
        <v>81</v>
      </c>
      <c r="E35" s="300" t="s">
        <v>202</v>
      </c>
      <c r="F35" s="300"/>
      <c r="G35" s="297" t="s">
        <v>82</v>
      </c>
      <c r="H35" s="297"/>
      <c r="I35" s="319" t="s">
        <v>83</v>
      </c>
      <c r="J35" s="319"/>
      <c r="K35" s="319"/>
    </row>
  </sheetData>
  <mergeCells count="49">
    <mergeCell ref="A34:B34"/>
    <mergeCell ref="E34:F34"/>
    <mergeCell ref="G34:H34"/>
    <mergeCell ref="I34:K34"/>
    <mergeCell ref="A35:B35"/>
    <mergeCell ref="E35:F35"/>
    <mergeCell ref="G35:H35"/>
    <mergeCell ref="I35:K35"/>
    <mergeCell ref="A32:B32"/>
    <mergeCell ref="E32:F32"/>
    <mergeCell ref="G32:H32"/>
    <mergeCell ref="I32:K32"/>
    <mergeCell ref="A33:B33"/>
    <mergeCell ref="E33:F33"/>
    <mergeCell ref="G33:H33"/>
    <mergeCell ref="I33:K33"/>
    <mergeCell ref="L29:P29"/>
    <mergeCell ref="A30:B30"/>
    <mergeCell ref="E30:F30"/>
    <mergeCell ref="G30:H30"/>
    <mergeCell ref="I30:K30"/>
    <mergeCell ref="A31:B31"/>
    <mergeCell ref="E31:F31"/>
    <mergeCell ref="G31:H31"/>
    <mergeCell ref="I31:K31"/>
    <mergeCell ref="A28:B28"/>
    <mergeCell ref="E28:F28"/>
    <mergeCell ref="G28:H28"/>
    <mergeCell ref="I28:K28"/>
    <mergeCell ref="A29:B29"/>
    <mergeCell ref="E29:F29"/>
    <mergeCell ref="G29:H29"/>
    <mergeCell ref="I29:K29"/>
    <mergeCell ref="A26:B26"/>
    <mergeCell ref="E26:F26"/>
    <mergeCell ref="G26:H26"/>
    <mergeCell ref="I26:K26"/>
    <mergeCell ref="A27:B27"/>
    <mergeCell ref="E27:F27"/>
    <mergeCell ref="G27:H27"/>
    <mergeCell ref="I27:K27"/>
    <mergeCell ref="A24:B24"/>
    <mergeCell ref="E24:F24"/>
    <mergeCell ref="G24:H24"/>
    <mergeCell ref="I24:K24"/>
    <mergeCell ref="A25:B25"/>
    <mergeCell ref="E25:F25"/>
    <mergeCell ref="G25:H25"/>
    <mergeCell ref="I25:K25"/>
  </mergeCells>
  <phoneticPr fontId="6"/>
  <pageMargins left="0.7" right="0.7" top="0.75" bottom="0.75" header="0.3" footer="0.3"/>
  <pageSetup paperSize="9" scale="55"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685292-E673-4374-861C-4B57E6D9B803}">
  <sheetPr>
    <pageSetUpPr fitToPage="1"/>
  </sheetPr>
  <dimension ref="A1"/>
  <sheetViews>
    <sheetView zoomScale="55" zoomScaleNormal="55" workbookViewId="0">
      <selection activeCell="E9" sqref="E9"/>
    </sheetView>
  </sheetViews>
  <sheetFormatPr defaultRowHeight="18.75"/>
  <sheetData/>
  <phoneticPr fontId="6"/>
  <pageMargins left="0.7" right="0.7" top="0.75" bottom="0.75" header="0.3" footer="0.3"/>
  <pageSetup paperSize="9" scale="35"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DC5DA2-EE67-4DFD-8FB8-C039FABB31DC}">
  <sheetPr>
    <pageSetUpPr fitToPage="1"/>
  </sheetPr>
  <dimension ref="A1"/>
  <sheetViews>
    <sheetView zoomScale="40" zoomScaleNormal="40" workbookViewId="0">
      <selection activeCell="D5" sqref="D5"/>
    </sheetView>
  </sheetViews>
  <sheetFormatPr defaultRowHeight="18.75"/>
  <sheetData/>
  <phoneticPr fontId="6"/>
  <pageMargins left="0.7" right="0.7" top="0.75" bottom="0.75" header="0.3" footer="0.3"/>
  <pageSetup paperSize="9" scale="37"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A0A7FA-861D-4ECC-B4EB-47FC77118DDB}">
  <sheetPr>
    <pageSetUpPr fitToPage="1"/>
  </sheetPr>
  <dimension ref="A1"/>
  <sheetViews>
    <sheetView zoomScale="55" zoomScaleNormal="55" workbookViewId="0">
      <selection activeCell="AC37" sqref="AC37"/>
    </sheetView>
  </sheetViews>
  <sheetFormatPr defaultRowHeight="18.75"/>
  <sheetData/>
  <phoneticPr fontId="6"/>
  <pageMargins left="0.7" right="0.7" top="0.75" bottom="0.75" header="0.3" footer="0.3"/>
  <pageSetup paperSize="9" scale="34"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3FA6AE-3663-4ACE-864F-C53448A2BA20}">
  <sheetPr>
    <pageSetUpPr fitToPage="1"/>
  </sheetPr>
  <dimension ref="A1:Q36"/>
  <sheetViews>
    <sheetView showGridLines="0" zoomScale="85" workbookViewId="0">
      <selection activeCell="I38" sqref="I38"/>
    </sheetView>
  </sheetViews>
  <sheetFormatPr defaultColWidth="7.75" defaultRowHeight="15" customHeight="1"/>
  <cols>
    <col min="1" max="16384" width="7.75" style="15"/>
  </cols>
  <sheetData>
    <row r="1" spans="1:17" ht="15" customHeight="1">
      <c r="N1" s="380" t="s">
        <v>88</v>
      </c>
      <c r="O1" s="379"/>
    </row>
    <row r="2" spans="1:17" ht="15" customHeight="1">
      <c r="N2" s="16" t="s">
        <v>88</v>
      </c>
      <c r="O2" s="16">
        <f>K30/185.35*231.41+M15/49.04*231.41</f>
        <v>89.509557169078732</v>
      </c>
    </row>
    <row r="3" spans="1:17" ht="15" customHeight="1">
      <c r="A3" s="380" t="s">
        <v>89</v>
      </c>
      <c r="B3" s="379"/>
      <c r="D3" s="380" t="s">
        <v>90</v>
      </c>
      <c r="E3" s="379"/>
      <c r="N3" s="17" t="s">
        <v>91</v>
      </c>
      <c r="O3" s="18">
        <f>N4-O2</f>
        <v>350.49044283092127</v>
      </c>
    </row>
    <row r="4" spans="1:17" ht="15" customHeight="1">
      <c r="A4" s="380">
        <v>600</v>
      </c>
      <c r="B4" s="379"/>
      <c r="D4" s="380">
        <v>499</v>
      </c>
      <c r="E4" s="379"/>
      <c r="J4" s="19"/>
      <c r="N4" s="381">
        <v>440</v>
      </c>
      <c r="O4" s="382"/>
    </row>
    <row r="5" spans="1:17" ht="15" customHeight="1">
      <c r="A5" s="20"/>
      <c r="B5" s="20"/>
      <c r="D5" s="20"/>
      <c r="E5" s="20"/>
      <c r="J5" s="21"/>
      <c r="N5" s="20"/>
      <c r="O5" s="20"/>
      <c r="Q5" s="19"/>
    </row>
    <row r="6" spans="1:17" ht="15" customHeight="1">
      <c r="Q6" s="19"/>
    </row>
    <row r="8" spans="1:17" ht="15" customHeight="1">
      <c r="B8" s="22" t="s">
        <v>92</v>
      </c>
      <c r="E8" s="22" t="s">
        <v>93</v>
      </c>
      <c r="I8" s="22" t="s">
        <v>94</v>
      </c>
      <c r="L8" s="22" t="s">
        <v>140</v>
      </c>
      <c r="O8" s="22" t="s">
        <v>95</v>
      </c>
    </row>
    <row r="9" spans="1:17" ht="15" customHeight="1">
      <c r="I9" s="21"/>
    </row>
    <row r="10" spans="1:17" ht="15" customHeight="1">
      <c r="F10" s="378" t="s">
        <v>96</v>
      </c>
      <c r="G10" s="379"/>
    </row>
    <row r="11" spans="1:17" ht="15" customHeight="1">
      <c r="F11" s="16" t="s">
        <v>89</v>
      </c>
      <c r="G11" s="16">
        <f>A4</f>
        <v>600</v>
      </c>
    </row>
    <row r="12" spans="1:17" ht="15" customHeight="1">
      <c r="B12" s="23"/>
      <c r="C12" s="23"/>
      <c r="F12" s="18" t="s">
        <v>90</v>
      </c>
      <c r="G12" s="18">
        <f>D4</f>
        <v>499</v>
      </c>
      <c r="I12" s="378" t="s">
        <v>97</v>
      </c>
      <c r="J12" s="379"/>
    </row>
    <row r="13" spans="1:17" ht="15" customHeight="1">
      <c r="F13" s="380">
        <f>G11+G12</f>
        <v>1099</v>
      </c>
      <c r="G13" s="379"/>
      <c r="I13" s="380"/>
      <c r="J13" s="379"/>
      <c r="M13" s="19"/>
    </row>
    <row r="14" spans="1:17" ht="15" customHeight="1">
      <c r="L14" s="380" t="s">
        <v>98</v>
      </c>
      <c r="M14" s="379"/>
    </row>
    <row r="15" spans="1:17" ht="15" customHeight="1">
      <c r="F15" s="378" t="s">
        <v>99</v>
      </c>
      <c r="G15" s="379"/>
      <c r="L15" s="24" t="s">
        <v>100</v>
      </c>
      <c r="M15" s="16">
        <f>L17*50%</f>
        <v>15</v>
      </c>
    </row>
    <row r="16" spans="1:17" ht="15" customHeight="1">
      <c r="F16" s="380">
        <v>3</v>
      </c>
      <c r="G16" s="379"/>
      <c r="I16" s="378" t="s">
        <v>101</v>
      </c>
      <c r="J16" s="379"/>
      <c r="L16" s="17" t="s">
        <v>91</v>
      </c>
      <c r="M16" s="18">
        <f>L17-M15</f>
        <v>15</v>
      </c>
    </row>
    <row r="17" spans="1:17" ht="15" customHeight="1">
      <c r="B17" s="19"/>
      <c r="D17" s="378" t="s">
        <v>101</v>
      </c>
      <c r="E17" s="379"/>
      <c r="F17" s="25"/>
      <c r="G17" s="26"/>
      <c r="I17" s="380">
        <v>200</v>
      </c>
      <c r="J17" s="379"/>
      <c r="L17" s="380">
        <v>30</v>
      </c>
      <c r="M17" s="379"/>
      <c r="O17" s="27"/>
      <c r="P17" s="378" t="s">
        <v>101</v>
      </c>
      <c r="Q17" s="379"/>
    </row>
    <row r="18" spans="1:17" ht="15" customHeight="1">
      <c r="D18" s="380">
        <v>350</v>
      </c>
      <c r="E18" s="379"/>
      <c r="F18" s="28"/>
      <c r="I18" s="21"/>
      <c r="K18" s="21"/>
      <c r="L18" s="20"/>
      <c r="M18" s="20"/>
      <c r="O18" s="28"/>
      <c r="P18" s="380">
        <v>100</v>
      </c>
      <c r="Q18" s="379"/>
    </row>
    <row r="19" spans="1:17" ht="15" customHeight="1" thickBot="1">
      <c r="F19" s="28"/>
      <c r="O19" s="28"/>
    </row>
    <row r="20" spans="1:17" ht="15" customHeight="1" thickBot="1">
      <c r="B20" s="387" t="s">
        <v>102</v>
      </c>
      <c r="C20" s="388"/>
      <c r="F20" s="29"/>
      <c r="O20" s="29"/>
    </row>
    <row r="21" spans="1:17" ht="15" customHeight="1">
      <c r="A21" s="21"/>
      <c r="B21" s="30" t="s">
        <v>102</v>
      </c>
      <c r="C21" s="31">
        <f>C25-C22/263.45*339.54</f>
        <v>1106.1439641109298</v>
      </c>
      <c r="F21" s="22" t="s">
        <v>103</v>
      </c>
      <c r="I21" s="22" t="s">
        <v>104</v>
      </c>
      <c r="L21" s="32" t="s">
        <v>105</v>
      </c>
      <c r="O21" s="22" t="s">
        <v>106</v>
      </c>
    </row>
    <row r="22" spans="1:17" ht="15" customHeight="1">
      <c r="A22" s="21"/>
      <c r="B22" s="33" t="s">
        <v>107</v>
      </c>
      <c r="C22" s="34">
        <f>M15/49.04*263.45</f>
        <v>80.582177814029365</v>
      </c>
      <c r="F22" s="21"/>
    </row>
    <row r="23" spans="1:17" ht="15" customHeight="1" thickBot="1">
      <c r="A23" s="21"/>
      <c r="B23" s="35" t="s">
        <v>91</v>
      </c>
      <c r="C23" s="36">
        <f>B24-C21-C22</f>
        <v>846.88730345319209</v>
      </c>
      <c r="J23" s="23"/>
      <c r="K23" s="23"/>
      <c r="P23" s="378" t="s">
        <v>108</v>
      </c>
      <c r="Q23" s="379"/>
    </row>
    <row r="24" spans="1:17" ht="15" customHeight="1" thickBot="1">
      <c r="B24" s="387">
        <f>C25/0.595</f>
        <v>2033.6134453781513</v>
      </c>
      <c r="C24" s="388"/>
      <c r="O24" s="37"/>
      <c r="P24" s="16" t="s">
        <v>89</v>
      </c>
      <c r="Q24" s="16">
        <f>K30</f>
        <v>15</v>
      </c>
    </row>
    <row r="25" spans="1:17" ht="15" customHeight="1">
      <c r="B25" s="38" t="s">
        <v>109</v>
      </c>
      <c r="C25" s="15">
        <v>1210</v>
      </c>
      <c r="F25" s="385" t="s">
        <v>110</v>
      </c>
      <c r="G25" s="384"/>
      <c r="H25" s="37"/>
      <c r="J25" s="39"/>
      <c r="K25" s="39"/>
      <c r="O25" s="21"/>
      <c r="P25" s="40" t="s">
        <v>111</v>
      </c>
      <c r="Q25" s="41">
        <f>(O2/231.41-M15/49.04)*46.07</f>
        <v>3.7283517669274331</v>
      </c>
    </row>
    <row r="26" spans="1:17" ht="15" customHeight="1">
      <c r="F26" s="42" t="s">
        <v>99</v>
      </c>
      <c r="G26" s="43">
        <f>F16</f>
        <v>3</v>
      </c>
      <c r="H26" s="37"/>
      <c r="P26" s="17" t="s">
        <v>91</v>
      </c>
      <c r="Q26" s="18">
        <f>P27-Q24-Q25</f>
        <v>201.27164823307257</v>
      </c>
    </row>
    <row r="27" spans="1:17" ht="15" customHeight="1">
      <c r="F27" s="44" t="s">
        <v>91</v>
      </c>
      <c r="G27" s="45">
        <v>1</v>
      </c>
      <c r="P27" s="380">
        <v>220</v>
      </c>
      <c r="Q27" s="379"/>
    </row>
    <row r="28" spans="1:17" ht="15" customHeight="1">
      <c r="F28" s="383">
        <f>G26+G27</f>
        <v>4</v>
      </c>
      <c r="G28" s="384"/>
    </row>
    <row r="29" spans="1:17" ht="15" customHeight="1">
      <c r="K29" s="385" t="s">
        <v>112</v>
      </c>
      <c r="L29" s="384"/>
      <c r="O29" s="22" t="s">
        <v>113</v>
      </c>
    </row>
    <row r="30" spans="1:17" ht="15" customHeight="1">
      <c r="K30" s="383">
        <v>15</v>
      </c>
      <c r="L30" s="384"/>
      <c r="O30" s="21"/>
    </row>
    <row r="33" spans="14:16" ht="15" customHeight="1">
      <c r="O33" s="378" t="s">
        <v>114</v>
      </c>
      <c r="P33" s="386"/>
    </row>
    <row r="34" spans="14:16" ht="15" customHeight="1">
      <c r="O34" s="40" t="s">
        <v>111</v>
      </c>
      <c r="P34" s="41">
        <f>Q25</f>
        <v>3.7283517669274331</v>
      </c>
    </row>
    <row r="35" spans="14:16" ht="15" customHeight="1">
      <c r="N35" s="37"/>
      <c r="O35" s="17" t="s">
        <v>91</v>
      </c>
      <c r="P35" s="18">
        <f>Q26</f>
        <v>201.27164823307257</v>
      </c>
    </row>
    <row r="36" spans="14:16" ht="15" customHeight="1">
      <c r="O36" s="380">
        <f>P34+P35</f>
        <v>205</v>
      </c>
      <c r="P36" s="379"/>
    </row>
  </sheetData>
  <mergeCells count="30">
    <mergeCell ref="B20:C20"/>
    <mergeCell ref="P23:Q23"/>
    <mergeCell ref="B24:C24"/>
    <mergeCell ref="F25:G25"/>
    <mergeCell ref="P27:Q27"/>
    <mergeCell ref="D17:E17"/>
    <mergeCell ref="I17:J17"/>
    <mergeCell ref="L17:M17"/>
    <mergeCell ref="O36:P36"/>
    <mergeCell ref="D18:E18"/>
    <mergeCell ref="P18:Q18"/>
    <mergeCell ref="F28:G28"/>
    <mergeCell ref="K29:L29"/>
    <mergeCell ref="K30:L30"/>
    <mergeCell ref="O33:P33"/>
    <mergeCell ref="P17:Q17"/>
    <mergeCell ref="F15:G15"/>
    <mergeCell ref="F16:G16"/>
    <mergeCell ref="I16:J16"/>
    <mergeCell ref="N1:O1"/>
    <mergeCell ref="A3:B3"/>
    <mergeCell ref="D3:E3"/>
    <mergeCell ref="A4:B4"/>
    <mergeCell ref="D4:E4"/>
    <mergeCell ref="N4:O4"/>
    <mergeCell ref="F10:G10"/>
    <mergeCell ref="I12:J12"/>
    <mergeCell ref="F13:G13"/>
    <mergeCell ref="I13:J13"/>
    <mergeCell ref="L14:M14"/>
  </mergeCells>
  <phoneticPr fontId="6"/>
  <printOptions gridLinesSet="0"/>
  <pageMargins left="0.39370078740157483" right="0.39370078740157483" top="0.78740157480314965" bottom="0.39370078740157483" header="0.51181102362204722" footer="0.51181102362204722"/>
  <pageSetup paperSize="9" scale="86" orientation="landscape" horizontalDpi="1200" verticalDpi="1200" r:id="rId1"/>
  <headerFooter alignWithMargins="0">
    <oddHeader>&amp;L&amp;"Arial,太字"&amp;A</oddHeader>
  </headerFooter>
  <drawing r:id="rId2"/>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879DC7-8999-4CFE-8A0E-0F42BD0BA0FF}">
  <sheetPr>
    <pageSetUpPr fitToPage="1"/>
  </sheetPr>
  <dimension ref="A1:G30"/>
  <sheetViews>
    <sheetView showGridLines="0" workbookViewId="0">
      <selection activeCell="C33" sqref="C33"/>
    </sheetView>
  </sheetViews>
  <sheetFormatPr defaultColWidth="12.625" defaultRowHeight="18" customHeight="1"/>
  <cols>
    <col min="1" max="6" width="12.625" style="47" customWidth="1"/>
    <col min="7" max="7" width="18.625" style="47" customWidth="1"/>
    <col min="8" max="262" width="12.625" style="47"/>
    <col min="263" max="263" width="18.625" style="47" customWidth="1"/>
    <col min="264" max="518" width="12.625" style="47"/>
    <col min="519" max="519" width="18.625" style="47" customWidth="1"/>
    <col min="520" max="774" width="12.625" style="47"/>
    <col min="775" max="775" width="18.625" style="47" customWidth="1"/>
    <col min="776" max="1030" width="12.625" style="47"/>
    <col min="1031" max="1031" width="18.625" style="47" customWidth="1"/>
    <col min="1032" max="1286" width="12.625" style="47"/>
    <col min="1287" max="1287" width="18.625" style="47" customWidth="1"/>
    <col min="1288" max="1542" width="12.625" style="47"/>
    <col min="1543" max="1543" width="18.625" style="47" customWidth="1"/>
    <col min="1544" max="1798" width="12.625" style="47"/>
    <col min="1799" max="1799" width="18.625" style="47" customWidth="1"/>
    <col min="1800" max="2054" width="12.625" style="47"/>
    <col min="2055" max="2055" width="18.625" style="47" customWidth="1"/>
    <col min="2056" max="2310" width="12.625" style="47"/>
    <col min="2311" max="2311" width="18.625" style="47" customWidth="1"/>
    <col min="2312" max="2566" width="12.625" style="47"/>
    <col min="2567" max="2567" width="18.625" style="47" customWidth="1"/>
    <col min="2568" max="2822" width="12.625" style="47"/>
    <col min="2823" max="2823" width="18.625" style="47" customWidth="1"/>
    <col min="2824" max="3078" width="12.625" style="47"/>
    <col min="3079" max="3079" width="18.625" style="47" customWidth="1"/>
    <col min="3080" max="3334" width="12.625" style="47"/>
    <col min="3335" max="3335" width="18.625" style="47" customWidth="1"/>
    <col min="3336" max="3590" width="12.625" style="47"/>
    <col min="3591" max="3591" width="18.625" style="47" customWidth="1"/>
    <col min="3592" max="3846" width="12.625" style="47"/>
    <col min="3847" max="3847" width="18.625" style="47" customWidth="1"/>
    <col min="3848" max="4102" width="12.625" style="47"/>
    <col min="4103" max="4103" width="18.625" style="47" customWidth="1"/>
    <col min="4104" max="4358" width="12.625" style="47"/>
    <col min="4359" max="4359" width="18.625" style="47" customWidth="1"/>
    <col min="4360" max="4614" width="12.625" style="47"/>
    <col min="4615" max="4615" width="18.625" style="47" customWidth="1"/>
    <col min="4616" max="4870" width="12.625" style="47"/>
    <col min="4871" max="4871" width="18.625" style="47" customWidth="1"/>
    <col min="4872" max="5126" width="12.625" style="47"/>
    <col min="5127" max="5127" width="18.625" style="47" customWidth="1"/>
    <col min="5128" max="5382" width="12.625" style="47"/>
    <col min="5383" max="5383" width="18.625" style="47" customWidth="1"/>
    <col min="5384" max="5638" width="12.625" style="47"/>
    <col min="5639" max="5639" width="18.625" style="47" customWidth="1"/>
    <col min="5640" max="5894" width="12.625" style="47"/>
    <col min="5895" max="5895" width="18.625" style="47" customWidth="1"/>
    <col min="5896" max="6150" width="12.625" style="47"/>
    <col min="6151" max="6151" width="18.625" style="47" customWidth="1"/>
    <col min="6152" max="6406" width="12.625" style="47"/>
    <col min="6407" max="6407" width="18.625" style="47" customWidth="1"/>
    <col min="6408" max="6662" width="12.625" style="47"/>
    <col min="6663" max="6663" width="18.625" style="47" customWidth="1"/>
    <col min="6664" max="6918" width="12.625" style="47"/>
    <col min="6919" max="6919" width="18.625" style="47" customWidth="1"/>
    <col min="6920" max="7174" width="12.625" style="47"/>
    <col min="7175" max="7175" width="18.625" style="47" customWidth="1"/>
    <col min="7176" max="7430" width="12.625" style="47"/>
    <col min="7431" max="7431" width="18.625" style="47" customWidth="1"/>
    <col min="7432" max="7686" width="12.625" style="47"/>
    <col min="7687" max="7687" width="18.625" style="47" customWidth="1"/>
    <col min="7688" max="7942" width="12.625" style="47"/>
    <col min="7943" max="7943" width="18.625" style="47" customWidth="1"/>
    <col min="7944" max="8198" width="12.625" style="47"/>
    <col min="8199" max="8199" width="18.625" style="47" customWidth="1"/>
    <col min="8200" max="8454" width="12.625" style="47"/>
    <col min="8455" max="8455" width="18.625" style="47" customWidth="1"/>
    <col min="8456" max="8710" width="12.625" style="47"/>
    <col min="8711" max="8711" width="18.625" style="47" customWidth="1"/>
    <col min="8712" max="8966" width="12.625" style="47"/>
    <col min="8967" max="8967" width="18.625" style="47" customWidth="1"/>
    <col min="8968" max="9222" width="12.625" style="47"/>
    <col min="9223" max="9223" width="18.625" style="47" customWidth="1"/>
    <col min="9224" max="9478" width="12.625" style="47"/>
    <col min="9479" max="9479" width="18.625" style="47" customWidth="1"/>
    <col min="9480" max="9734" width="12.625" style="47"/>
    <col min="9735" max="9735" width="18.625" style="47" customWidth="1"/>
    <col min="9736" max="9990" width="12.625" style="47"/>
    <col min="9991" max="9991" width="18.625" style="47" customWidth="1"/>
    <col min="9992" max="10246" width="12.625" style="47"/>
    <col min="10247" max="10247" width="18.625" style="47" customWidth="1"/>
    <col min="10248" max="10502" width="12.625" style="47"/>
    <col min="10503" max="10503" width="18.625" style="47" customWidth="1"/>
    <col min="10504" max="10758" width="12.625" style="47"/>
    <col min="10759" max="10759" width="18.625" style="47" customWidth="1"/>
    <col min="10760" max="11014" width="12.625" style="47"/>
    <col min="11015" max="11015" width="18.625" style="47" customWidth="1"/>
    <col min="11016" max="11270" width="12.625" style="47"/>
    <col min="11271" max="11271" width="18.625" style="47" customWidth="1"/>
    <col min="11272" max="11526" width="12.625" style="47"/>
    <col min="11527" max="11527" width="18.625" style="47" customWidth="1"/>
    <col min="11528" max="11782" width="12.625" style="47"/>
    <col min="11783" max="11783" width="18.625" style="47" customWidth="1"/>
    <col min="11784" max="12038" width="12.625" style="47"/>
    <col min="12039" max="12039" width="18.625" style="47" customWidth="1"/>
    <col min="12040" max="12294" width="12.625" style="47"/>
    <col min="12295" max="12295" width="18.625" style="47" customWidth="1"/>
    <col min="12296" max="12550" width="12.625" style="47"/>
    <col min="12551" max="12551" width="18.625" style="47" customWidth="1"/>
    <col min="12552" max="12806" width="12.625" style="47"/>
    <col min="12807" max="12807" width="18.625" style="47" customWidth="1"/>
    <col min="12808" max="13062" width="12.625" style="47"/>
    <col min="13063" max="13063" width="18.625" style="47" customWidth="1"/>
    <col min="13064" max="13318" width="12.625" style="47"/>
    <col min="13319" max="13319" width="18.625" style="47" customWidth="1"/>
    <col min="13320" max="13574" width="12.625" style="47"/>
    <col min="13575" max="13575" width="18.625" style="47" customWidth="1"/>
    <col min="13576" max="13830" width="12.625" style="47"/>
    <col min="13831" max="13831" width="18.625" style="47" customWidth="1"/>
    <col min="13832" max="14086" width="12.625" style="47"/>
    <col min="14087" max="14087" width="18.625" style="47" customWidth="1"/>
    <col min="14088" max="14342" width="12.625" style="47"/>
    <col min="14343" max="14343" width="18.625" style="47" customWidth="1"/>
    <col min="14344" max="14598" width="12.625" style="47"/>
    <col min="14599" max="14599" width="18.625" style="47" customWidth="1"/>
    <col min="14600" max="14854" width="12.625" style="47"/>
    <col min="14855" max="14855" width="18.625" style="47" customWidth="1"/>
    <col min="14856" max="15110" width="12.625" style="47"/>
    <col min="15111" max="15111" width="18.625" style="47" customWidth="1"/>
    <col min="15112" max="15366" width="12.625" style="47"/>
    <col min="15367" max="15367" width="18.625" style="47" customWidth="1"/>
    <col min="15368" max="15622" width="12.625" style="47"/>
    <col min="15623" max="15623" width="18.625" style="47" customWidth="1"/>
    <col min="15624" max="15878" width="12.625" style="47"/>
    <col min="15879" max="15879" width="18.625" style="47" customWidth="1"/>
    <col min="15880" max="16134" width="12.625" style="47"/>
    <col min="16135" max="16135" width="18.625" style="47" customWidth="1"/>
    <col min="16136" max="16384" width="12.625" style="47"/>
  </cols>
  <sheetData>
    <row r="1" spans="1:7" ht="18" customHeight="1">
      <c r="A1" s="46" t="s">
        <v>115</v>
      </c>
      <c r="B1" s="46" t="s">
        <v>116</v>
      </c>
    </row>
    <row r="4" spans="1:7" ht="18" customHeight="1">
      <c r="A4" s="46" t="s">
        <v>117</v>
      </c>
      <c r="B4" s="46" t="s">
        <v>118</v>
      </c>
    </row>
    <row r="7" spans="1:7" ht="18" customHeight="1">
      <c r="A7" s="46" t="s">
        <v>119</v>
      </c>
    </row>
    <row r="9" spans="1:7" ht="44.25" customHeight="1"/>
    <row r="10" spans="1:7" ht="18" customHeight="1">
      <c r="B10" s="48" t="s">
        <v>120</v>
      </c>
      <c r="C10" s="49"/>
      <c r="D10" s="48" t="s">
        <v>121</v>
      </c>
      <c r="F10" s="50" t="s">
        <v>122</v>
      </c>
    </row>
    <row r="12" spans="1:7" ht="18" customHeight="1">
      <c r="A12" s="51" t="s">
        <v>123</v>
      </c>
    </row>
    <row r="13" spans="1:7" ht="60.75" customHeight="1"/>
    <row r="14" spans="1:7" ht="18" customHeight="1">
      <c r="B14" s="50" t="s">
        <v>124</v>
      </c>
      <c r="C14" s="49"/>
      <c r="D14" s="48" t="s">
        <v>121</v>
      </c>
      <c r="F14" s="50" t="s">
        <v>122</v>
      </c>
      <c r="G14" s="52" t="s">
        <v>125</v>
      </c>
    </row>
    <row r="16" spans="1:7" ht="18" customHeight="1">
      <c r="A16" s="50" t="s">
        <v>126</v>
      </c>
    </row>
    <row r="17" spans="1:7" ht="60.75" customHeight="1"/>
    <row r="18" spans="1:7" ht="18" customHeight="1">
      <c r="B18" s="50" t="s">
        <v>124</v>
      </c>
      <c r="C18" s="49"/>
      <c r="D18" s="48" t="s">
        <v>127</v>
      </c>
      <c r="F18" s="50" t="s">
        <v>128</v>
      </c>
      <c r="G18" s="52" t="s">
        <v>129</v>
      </c>
    </row>
    <row r="21" spans="1:7" ht="18" customHeight="1">
      <c r="A21" s="46" t="s">
        <v>130</v>
      </c>
      <c r="B21" s="46" t="s">
        <v>131</v>
      </c>
    </row>
    <row r="23" spans="1:7" ht="18" customHeight="1" thickBot="1"/>
    <row r="24" spans="1:7" ht="18" customHeight="1" thickBot="1">
      <c r="A24" s="46" t="s">
        <v>132</v>
      </c>
      <c r="B24" s="53"/>
      <c r="C24" s="54"/>
      <c r="D24" s="55" t="s">
        <v>133</v>
      </c>
      <c r="E24" s="56" t="s">
        <v>134</v>
      </c>
    </row>
    <row r="25" spans="1:7" ht="18" customHeight="1" thickTop="1">
      <c r="B25" s="389" t="s">
        <v>135</v>
      </c>
      <c r="C25" s="390"/>
      <c r="D25" s="57">
        <v>0.40310000000000001</v>
      </c>
      <c r="E25" s="58">
        <v>0.45500000000000002</v>
      </c>
    </row>
    <row r="26" spans="1:7" ht="18" customHeight="1">
      <c r="B26" s="391" t="s">
        <v>136</v>
      </c>
      <c r="C26" s="392"/>
      <c r="D26" s="59">
        <v>0.50049999999999994</v>
      </c>
      <c r="E26" s="60">
        <v>0.54700000000000004</v>
      </c>
    </row>
    <row r="27" spans="1:7" ht="18" customHeight="1">
      <c r="B27" s="393" t="s">
        <v>124</v>
      </c>
      <c r="C27" s="394"/>
      <c r="D27" s="61">
        <v>7.2800000000000004E-2</v>
      </c>
      <c r="E27" s="62" t="s">
        <v>137</v>
      </c>
    </row>
    <row r="28" spans="1:7" ht="18" customHeight="1" thickBot="1">
      <c r="B28" s="395" t="s">
        <v>138</v>
      </c>
      <c r="C28" s="396"/>
      <c r="D28" s="63">
        <v>2.0999999999999999E-3</v>
      </c>
      <c r="E28" s="64"/>
    </row>
    <row r="30" spans="1:7" ht="18" customHeight="1">
      <c r="B30" s="46" t="s">
        <v>139</v>
      </c>
    </row>
  </sheetData>
  <mergeCells count="4">
    <mergeCell ref="B25:C25"/>
    <mergeCell ref="B26:C26"/>
    <mergeCell ref="B27:C27"/>
    <mergeCell ref="B28:C28"/>
  </mergeCells>
  <phoneticPr fontId="6"/>
  <pageMargins left="0.59055118110236227" right="0.39370078740157483" top="1.1811023622047245" bottom="0.39370078740157483" header="0.51181102362204722" footer="0.51181102362204722"/>
  <pageSetup paperSize="9" scale="90" orientation="portrait" horizontalDpi="1200" verticalDpi="1200" r:id="rId1"/>
  <headerFooter alignWithMargins="0">
    <oddHeader>&amp;L&amp;"Arial,標準"&amp;16&amp;A</oddHeader>
  </headerFooter>
  <drawing r:id="rId2"/>
  <legacyDrawing r:id="rId3"/>
  <oleObjects>
    <mc:AlternateContent xmlns:mc="http://schemas.openxmlformats.org/markup-compatibility/2006">
      <mc:Choice Requires="x14">
        <oleObject progId="ChemDraw.Document.4.5" shapeId="4097" r:id="rId4">
          <objectPr defaultSize="0" autoPict="0" r:id="rId5">
            <anchor moveWithCells="1">
              <from>
                <xdr:col>1</xdr:col>
                <xdr:colOff>104775</xdr:colOff>
                <xdr:row>11</xdr:row>
                <xdr:rowOff>19050</xdr:rowOff>
              </from>
              <to>
                <xdr:col>6</xdr:col>
                <xdr:colOff>1343025</xdr:colOff>
                <xdr:row>13</xdr:row>
                <xdr:rowOff>0</xdr:rowOff>
              </to>
            </anchor>
          </objectPr>
        </oleObject>
      </mc:Choice>
      <mc:Fallback>
        <oleObject progId="ChemDraw.Document.4.5" shapeId="4097" r:id="rId4"/>
      </mc:Fallback>
    </mc:AlternateContent>
    <mc:AlternateContent xmlns:mc="http://schemas.openxmlformats.org/markup-compatibility/2006">
      <mc:Choice Requires="x14">
        <oleObject progId="ChemDraw.Document.4.5" shapeId="4098" r:id="rId6">
          <objectPr defaultSize="0" autoPict="0" r:id="rId7">
            <anchor moveWithCells="1">
              <from>
                <xdr:col>1</xdr:col>
                <xdr:colOff>247650</xdr:colOff>
                <xdr:row>6</xdr:row>
                <xdr:rowOff>28575</xdr:rowOff>
              </from>
              <to>
                <xdr:col>6</xdr:col>
                <xdr:colOff>628650</xdr:colOff>
                <xdr:row>9</xdr:row>
                <xdr:rowOff>0</xdr:rowOff>
              </to>
            </anchor>
          </objectPr>
        </oleObject>
      </mc:Choice>
      <mc:Fallback>
        <oleObject progId="ChemDraw.Document.4.5" shapeId="4098" r:id="rId6"/>
      </mc:Fallback>
    </mc:AlternateContent>
    <mc:AlternateContent xmlns:mc="http://schemas.openxmlformats.org/markup-compatibility/2006">
      <mc:Choice Requires="x14">
        <oleObject progId="ChemDraw.Document.4.5" shapeId="4099" r:id="rId8">
          <objectPr defaultSize="0" autoPict="0" r:id="rId9">
            <anchor moveWithCells="1">
              <from>
                <xdr:col>1</xdr:col>
                <xdr:colOff>133350</xdr:colOff>
                <xdr:row>15</xdr:row>
                <xdr:rowOff>28575</xdr:rowOff>
              </from>
              <to>
                <xdr:col>6</xdr:col>
                <xdr:colOff>1190625</xdr:colOff>
                <xdr:row>17</xdr:row>
                <xdr:rowOff>0</xdr:rowOff>
              </to>
            </anchor>
          </objectPr>
        </oleObject>
      </mc:Choice>
      <mc:Fallback>
        <oleObject progId="ChemDraw.Document.4.5" shapeId="4099" r:id="rId8"/>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D46610-9D5F-4847-87D3-74AAC6D161B5}">
  <sheetPr codeName="Sheet1">
    <pageSetUpPr fitToPage="1"/>
  </sheetPr>
  <dimension ref="A2:Y426"/>
  <sheetViews>
    <sheetView tabSelected="1" workbookViewId="0">
      <pane ySplit="7" topLeftCell="A397" activePane="bottomLeft" state="frozen"/>
      <selection pane="bottomLeft" activeCell="F416" sqref="F416"/>
    </sheetView>
  </sheetViews>
  <sheetFormatPr defaultColWidth="8.875" defaultRowHeight="13.5"/>
  <cols>
    <col min="1" max="1" width="3.75" style="255" customWidth="1"/>
    <col min="2" max="2" width="9.5" style="256" customWidth="1"/>
    <col min="3" max="3" width="11.125" style="255" customWidth="1"/>
    <col min="4" max="4" width="11.375" style="255" customWidth="1"/>
    <col min="5" max="5" width="6.875" style="255" customWidth="1"/>
    <col min="6" max="15" width="6.875" style="256" customWidth="1"/>
    <col min="16" max="16" width="6.875" style="255" customWidth="1"/>
    <col min="17" max="17" width="11.75" style="255" customWidth="1"/>
    <col min="18" max="19" width="9.125" style="255" customWidth="1"/>
    <col min="20" max="20" width="11" style="255" customWidth="1"/>
    <col min="21" max="24" width="9.125" style="255" customWidth="1"/>
    <col min="25" max="25" width="6.125" style="255" customWidth="1"/>
    <col min="26" max="256" width="8.875" style="255"/>
    <col min="257" max="257" width="3.75" style="255" customWidth="1"/>
    <col min="258" max="258" width="9.5" style="255" customWidth="1"/>
    <col min="259" max="259" width="11.125" style="255" customWidth="1"/>
    <col min="260" max="260" width="11.375" style="255" customWidth="1"/>
    <col min="261" max="272" width="6.875" style="255" customWidth="1"/>
    <col min="273" max="273" width="11.75" style="255" customWidth="1"/>
    <col min="274" max="275" width="9.125" style="255" customWidth="1"/>
    <col min="276" max="276" width="11" style="255" customWidth="1"/>
    <col min="277" max="280" width="9.125" style="255" customWidth="1"/>
    <col min="281" max="281" width="6.125" style="255" customWidth="1"/>
    <col min="282" max="512" width="8.875" style="255"/>
    <col min="513" max="513" width="3.75" style="255" customWidth="1"/>
    <col min="514" max="514" width="9.5" style="255" customWidth="1"/>
    <col min="515" max="515" width="11.125" style="255" customWidth="1"/>
    <col min="516" max="516" width="11.375" style="255" customWidth="1"/>
    <col min="517" max="528" width="6.875" style="255" customWidth="1"/>
    <col min="529" max="529" width="11.75" style="255" customWidth="1"/>
    <col min="530" max="531" width="9.125" style="255" customWidth="1"/>
    <col min="532" max="532" width="11" style="255" customWidth="1"/>
    <col min="533" max="536" width="9.125" style="255" customWidth="1"/>
    <col min="537" max="537" width="6.125" style="255" customWidth="1"/>
    <col min="538" max="768" width="8.875" style="255"/>
    <col min="769" max="769" width="3.75" style="255" customWidth="1"/>
    <col min="770" max="770" width="9.5" style="255" customWidth="1"/>
    <col min="771" max="771" width="11.125" style="255" customWidth="1"/>
    <col min="772" max="772" width="11.375" style="255" customWidth="1"/>
    <col min="773" max="784" width="6.875" style="255" customWidth="1"/>
    <col min="785" max="785" width="11.75" style="255" customWidth="1"/>
    <col min="786" max="787" width="9.125" style="255" customWidth="1"/>
    <col min="788" max="788" width="11" style="255" customWidth="1"/>
    <col min="789" max="792" width="9.125" style="255" customWidth="1"/>
    <col min="793" max="793" width="6.125" style="255" customWidth="1"/>
    <col min="794" max="1024" width="8.875" style="255"/>
    <col min="1025" max="1025" width="3.75" style="255" customWidth="1"/>
    <col min="1026" max="1026" width="9.5" style="255" customWidth="1"/>
    <col min="1027" max="1027" width="11.125" style="255" customWidth="1"/>
    <col min="1028" max="1028" width="11.375" style="255" customWidth="1"/>
    <col min="1029" max="1040" width="6.875" style="255" customWidth="1"/>
    <col min="1041" max="1041" width="11.75" style="255" customWidth="1"/>
    <col min="1042" max="1043" width="9.125" style="255" customWidth="1"/>
    <col min="1044" max="1044" width="11" style="255" customWidth="1"/>
    <col min="1045" max="1048" width="9.125" style="255" customWidth="1"/>
    <col min="1049" max="1049" width="6.125" style="255" customWidth="1"/>
    <col min="1050" max="1280" width="8.875" style="255"/>
    <col min="1281" max="1281" width="3.75" style="255" customWidth="1"/>
    <col min="1282" max="1282" width="9.5" style="255" customWidth="1"/>
    <col min="1283" max="1283" width="11.125" style="255" customWidth="1"/>
    <col min="1284" max="1284" width="11.375" style="255" customWidth="1"/>
    <col min="1285" max="1296" width="6.875" style="255" customWidth="1"/>
    <col min="1297" max="1297" width="11.75" style="255" customWidth="1"/>
    <col min="1298" max="1299" width="9.125" style="255" customWidth="1"/>
    <col min="1300" max="1300" width="11" style="255" customWidth="1"/>
    <col min="1301" max="1304" width="9.125" style="255" customWidth="1"/>
    <col min="1305" max="1305" width="6.125" style="255" customWidth="1"/>
    <col min="1306" max="1536" width="8.875" style="255"/>
    <col min="1537" max="1537" width="3.75" style="255" customWidth="1"/>
    <col min="1538" max="1538" width="9.5" style="255" customWidth="1"/>
    <col min="1539" max="1539" width="11.125" style="255" customWidth="1"/>
    <col min="1540" max="1540" width="11.375" style="255" customWidth="1"/>
    <col min="1541" max="1552" width="6.875" style="255" customWidth="1"/>
    <col min="1553" max="1553" width="11.75" style="255" customWidth="1"/>
    <col min="1554" max="1555" width="9.125" style="255" customWidth="1"/>
    <col min="1556" max="1556" width="11" style="255" customWidth="1"/>
    <col min="1557" max="1560" width="9.125" style="255" customWidth="1"/>
    <col min="1561" max="1561" width="6.125" style="255" customWidth="1"/>
    <col min="1562" max="1792" width="8.875" style="255"/>
    <col min="1793" max="1793" width="3.75" style="255" customWidth="1"/>
    <col min="1794" max="1794" width="9.5" style="255" customWidth="1"/>
    <col min="1795" max="1795" width="11.125" style="255" customWidth="1"/>
    <col min="1796" max="1796" width="11.375" style="255" customWidth="1"/>
    <col min="1797" max="1808" width="6.875" style="255" customWidth="1"/>
    <col min="1809" max="1809" width="11.75" style="255" customWidth="1"/>
    <col min="1810" max="1811" width="9.125" style="255" customWidth="1"/>
    <col min="1812" max="1812" width="11" style="255" customWidth="1"/>
    <col min="1813" max="1816" width="9.125" style="255" customWidth="1"/>
    <col min="1817" max="1817" width="6.125" style="255" customWidth="1"/>
    <col min="1818" max="2048" width="8.875" style="255"/>
    <col min="2049" max="2049" width="3.75" style="255" customWidth="1"/>
    <col min="2050" max="2050" width="9.5" style="255" customWidth="1"/>
    <col min="2051" max="2051" width="11.125" style="255" customWidth="1"/>
    <col min="2052" max="2052" width="11.375" style="255" customWidth="1"/>
    <col min="2053" max="2064" width="6.875" style="255" customWidth="1"/>
    <col min="2065" max="2065" width="11.75" style="255" customWidth="1"/>
    <col min="2066" max="2067" width="9.125" style="255" customWidth="1"/>
    <col min="2068" max="2068" width="11" style="255" customWidth="1"/>
    <col min="2069" max="2072" width="9.125" style="255" customWidth="1"/>
    <col min="2073" max="2073" width="6.125" style="255" customWidth="1"/>
    <col min="2074" max="2304" width="8.875" style="255"/>
    <col min="2305" max="2305" width="3.75" style="255" customWidth="1"/>
    <col min="2306" max="2306" width="9.5" style="255" customWidth="1"/>
    <col min="2307" max="2307" width="11.125" style="255" customWidth="1"/>
    <col min="2308" max="2308" width="11.375" style="255" customWidth="1"/>
    <col min="2309" max="2320" width="6.875" style="255" customWidth="1"/>
    <col min="2321" max="2321" width="11.75" style="255" customWidth="1"/>
    <col min="2322" max="2323" width="9.125" style="255" customWidth="1"/>
    <col min="2324" max="2324" width="11" style="255" customWidth="1"/>
    <col min="2325" max="2328" width="9.125" style="255" customWidth="1"/>
    <col min="2329" max="2329" width="6.125" style="255" customWidth="1"/>
    <col min="2330" max="2560" width="8.875" style="255"/>
    <col min="2561" max="2561" width="3.75" style="255" customWidth="1"/>
    <col min="2562" max="2562" width="9.5" style="255" customWidth="1"/>
    <col min="2563" max="2563" width="11.125" style="255" customWidth="1"/>
    <col min="2564" max="2564" width="11.375" style="255" customWidth="1"/>
    <col min="2565" max="2576" width="6.875" style="255" customWidth="1"/>
    <col min="2577" max="2577" width="11.75" style="255" customWidth="1"/>
    <col min="2578" max="2579" width="9.125" style="255" customWidth="1"/>
    <col min="2580" max="2580" width="11" style="255" customWidth="1"/>
    <col min="2581" max="2584" width="9.125" style="255" customWidth="1"/>
    <col min="2585" max="2585" width="6.125" style="255" customWidth="1"/>
    <col min="2586" max="2816" width="8.875" style="255"/>
    <col min="2817" max="2817" width="3.75" style="255" customWidth="1"/>
    <col min="2818" max="2818" width="9.5" style="255" customWidth="1"/>
    <col min="2819" max="2819" width="11.125" style="255" customWidth="1"/>
    <col min="2820" max="2820" width="11.375" style="255" customWidth="1"/>
    <col min="2821" max="2832" width="6.875" style="255" customWidth="1"/>
    <col min="2833" max="2833" width="11.75" style="255" customWidth="1"/>
    <col min="2834" max="2835" width="9.125" style="255" customWidth="1"/>
    <col min="2836" max="2836" width="11" style="255" customWidth="1"/>
    <col min="2837" max="2840" width="9.125" style="255" customWidth="1"/>
    <col min="2841" max="2841" width="6.125" style="255" customWidth="1"/>
    <col min="2842" max="3072" width="8.875" style="255"/>
    <col min="3073" max="3073" width="3.75" style="255" customWidth="1"/>
    <col min="3074" max="3074" width="9.5" style="255" customWidth="1"/>
    <col min="3075" max="3075" width="11.125" style="255" customWidth="1"/>
    <col min="3076" max="3076" width="11.375" style="255" customWidth="1"/>
    <col min="3077" max="3088" width="6.875" style="255" customWidth="1"/>
    <col min="3089" max="3089" width="11.75" style="255" customWidth="1"/>
    <col min="3090" max="3091" width="9.125" style="255" customWidth="1"/>
    <col min="3092" max="3092" width="11" style="255" customWidth="1"/>
    <col min="3093" max="3096" width="9.125" style="255" customWidth="1"/>
    <col min="3097" max="3097" width="6.125" style="255" customWidth="1"/>
    <col min="3098" max="3328" width="8.875" style="255"/>
    <col min="3329" max="3329" width="3.75" style="255" customWidth="1"/>
    <col min="3330" max="3330" width="9.5" style="255" customWidth="1"/>
    <col min="3331" max="3331" width="11.125" style="255" customWidth="1"/>
    <col min="3332" max="3332" width="11.375" style="255" customWidth="1"/>
    <col min="3333" max="3344" width="6.875" style="255" customWidth="1"/>
    <col min="3345" max="3345" width="11.75" style="255" customWidth="1"/>
    <col min="3346" max="3347" width="9.125" style="255" customWidth="1"/>
    <col min="3348" max="3348" width="11" style="255" customWidth="1"/>
    <col min="3349" max="3352" width="9.125" style="255" customWidth="1"/>
    <col min="3353" max="3353" width="6.125" style="255" customWidth="1"/>
    <col min="3354" max="3584" width="8.875" style="255"/>
    <col min="3585" max="3585" width="3.75" style="255" customWidth="1"/>
    <col min="3586" max="3586" width="9.5" style="255" customWidth="1"/>
    <col min="3587" max="3587" width="11.125" style="255" customWidth="1"/>
    <col min="3588" max="3588" width="11.375" style="255" customWidth="1"/>
    <col min="3589" max="3600" width="6.875" style="255" customWidth="1"/>
    <col min="3601" max="3601" width="11.75" style="255" customWidth="1"/>
    <col min="3602" max="3603" width="9.125" style="255" customWidth="1"/>
    <col min="3604" max="3604" width="11" style="255" customWidth="1"/>
    <col min="3605" max="3608" width="9.125" style="255" customWidth="1"/>
    <col min="3609" max="3609" width="6.125" style="255" customWidth="1"/>
    <col min="3610" max="3840" width="8.875" style="255"/>
    <col min="3841" max="3841" width="3.75" style="255" customWidth="1"/>
    <col min="3842" max="3842" width="9.5" style="255" customWidth="1"/>
    <col min="3843" max="3843" width="11.125" style="255" customWidth="1"/>
    <col min="3844" max="3844" width="11.375" style="255" customWidth="1"/>
    <col min="3845" max="3856" width="6.875" style="255" customWidth="1"/>
    <col min="3857" max="3857" width="11.75" style="255" customWidth="1"/>
    <col min="3858" max="3859" width="9.125" style="255" customWidth="1"/>
    <col min="3860" max="3860" width="11" style="255" customWidth="1"/>
    <col min="3861" max="3864" width="9.125" style="255" customWidth="1"/>
    <col min="3865" max="3865" width="6.125" style="255" customWidth="1"/>
    <col min="3866" max="4096" width="8.875" style="255"/>
    <col min="4097" max="4097" width="3.75" style="255" customWidth="1"/>
    <col min="4098" max="4098" width="9.5" style="255" customWidth="1"/>
    <col min="4099" max="4099" width="11.125" style="255" customWidth="1"/>
    <col min="4100" max="4100" width="11.375" style="255" customWidth="1"/>
    <col min="4101" max="4112" width="6.875" style="255" customWidth="1"/>
    <col min="4113" max="4113" width="11.75" style="255" customWidth="1"/>
    <col min="4114" max="4115" width="9.125" style="255" customWidth="1"/>
    <col min="4116" max="4116" width="11" style="255" customWidth="1"/>
    <col min="4117" max="4120" width="9.125" style="255" customWidth="1"/>
    <col min="4121" max="4121" width="6.125" style="255" customWidth="1"/>
    <col min="4122" max="4352" width="8.875" style="255"/>
    <col min="4353" max="4353" width="3.75" style="255" customWidth="1"/>
    <col min="4354" max="4354" width="9.5" style="255" customWidth="1"/>
    <col min="4355" max="4355" width="11.125" style="255" customWidth="1"/>
    <col min="4356" max="4356" width="11.375" style="255" customWidth="1"/>
    <col min="4357" max="4368" width="6.875" style="255" customWidth="1"/>
    <col min="4369" max="4369" width="11.75" style="255" customWidth="1"/>
    <col min="4370" max="4371" width="9.125" style="255" customWidth="1"/>
    <col min="4372" max="4372" width="11" style="255" customWidth="1"/>
    <col min="4373" max="4376" width="9.125" style="255" customWidth="1"/>
    <col min="4377" max="4377" width="6.125" style="255" customWidth="1"/>
    <col min="4378" max="4608" width="8.875" style="255"/>
    <col min="4609" max="4609" width="3.75" style="255" customWidth="1"/>
    <col min="4610" max="4610" width="9.5" style="255" customWidth="1"/>
    <col min="4611" max="4611" width="11.125" style="255" customWidth="1"/>
    <col min="4612" max="4612" width="11.375" style="255" customWidth="1"/>
    <col min="4613" max="4624" width="6.875" style="255" customWidth="1"/>
    <col min="4625" max="4625" width="11.75" style="255" customWidth="1"/>
    <col min="4626" max="4627" width="9.125" style="255" customWidth="1"/>
    <col min="4628" max="4628" width="11" style="255" customWidth="1"/>
    <col min="4629" max="4632" width="9.125" style="255" customWidth="1"/>
    <col min="4633" max="4633" width="6.125" style="255" customWidth="1"/>
    <col min="4634" max="4864" width="8.875" style="255"/>
    <col min="4865" max="4865" width="3.75" style="255" customWidth="1"/>
    <col min="4866" max="4866" width="9.5" style="255" customWidth="1"/>
    <col min="4867" max="4867" width="11.125" style="255" customWidth="1"/>
    <col min="4868" max="4868" width="11.375" style="255" customWidth="1"/>
    <col min="4869" max="4880" width="6.875" style="255" customWidth="1"/>
    <col min="4881" max="4881" width="11.75" style="255" customWidth="1"/>
    <col min="4882" max="4883" width="9.125" style="255" customWidth="1"/>
    <col min="4884" max="4884" width="11" style="255" customWidth="1"/>
    <col min="4885" max="4888" width="9.125" style="255" customWidth="1"/>
    <col min="4889" max="4889" width="6.125" style="255" customWidth="1"/>
    <col min="4890" max="5120" width="8.875" style="255"/>
    <col min="5121" max="5121" width="3.75" style="255" customWidth="1"/>
    <col min="5122" max="5122" width="9.5" style="255" customWidth="1"/>
    <col min="5123" max="5123" width="11.125" style="255" customWidth="1"/>
    <col min="5124" max="5124" width="11.375" style="255" customWidth="1"/>
    <col min="5125" max="5136" width="6.875" style="255" customWidth="1"/>
    <col min="5137" max="5137" width="11.75" style="255" customWidth="1"/>
    <col min="5138" max="5139" width="9.125" style="255" customWidth="1"/>
    <col min="5140" max="5140" width="11" style="255" customWidth="1"/>
    <col min="5141" max="5144" width="9.125" style="255" customWidth="1"/>
    <col min="5145" max="5145" width="6.125" style="255" customWidth="1"/>
    <col min="5146" max="5376" width="8.875" style="255"/>
    <col min="5377" max="5377" width="3.75" style="255" customWidth="1"/>
    <col min="5378" max="5378" width="9.5" style="255" customWidth="1"/>
    <col min="5379" max="5379" width="11.125" style="255" customWidth="1"/>
    <col min="5380" max="5380" width="11.375" style="255" customWidth="1"/>
    <col min="5381" max="5392" width="6.875" style="255" customWidth="1"/>
    <col min="5393" max="5393" width="11.75" style="255" customWidth="1"/>
    <col min="5394" max="5395" width="9.125" style="255" customWidth="1"/>
    <col min="5396" max="5396" width="11" style="255" customWidth="1"/>
    <col min="5397" max="5400" width="9.125" style="255" customWidth="1"/>
    <col min="5401" max="5401" width="6.125" style="255" customWidth="1"/>
    <col min="5402" max="5632" width="8.875" style="255"/>
    <col min="5633" max="5633" width="3.75" style="255" customWidth="1"/>
    <col min="5634" max="5634" width="9.5" style="255" customWidth="1"/>
    <col min="5635" max="5635" width="11.125" style="255" customWidth="1"/>
    <col min="5636" max="5636" width="11.375" style="255" customWidth="1"/>
    <col min="5637" max="5648" width="6.875" style="255" customWidth="1"/>
    <col min="5649" max="5649" width="11.75" style="255" customWidth="1"/>
    <col min="5650" max="5651" width="9.125" style="255" customWidth="1"/>
    <col min="5652" max="5652" width="11" style="255" customWidth="1"/>
    <col min="5653" max="5656" width="9.125" style="255" customWidth="1"/>
    <col min="5657" max="5657" width="6.125" style="255" customWidth="1"/>
    <col min="5658" max="5888" width="8.875" style="255"/>
    <col min="5889" max="5889" width="3.75" style="255" customWidth="1"/>
    <col min="5890" max="5890" width="9.5" style="255" customWidth="1"/>
    <col min="5891" max="5891" width="11.125" style="255" customWidth="1"/>
    <col min="5892" max="5892" width="11.375" style="255" customWidth="1"/>
    <col min="5893" max="5904" width="6.875" style="255" customWidth="1"/>
    <col min="5905" max="5905" width="11.75" style="255" customWidth="1"/>
    <col min="5906" max="5907" width="9.125" style="255" customWidth="1"/>
    <col min="5908" max="5908" width="11" style="255" customWidth="1"/>
    <col min="5909" max="5912" width="9.125" style="255" customWidth="1"/>
    <col min="5913" max="5913" width="6.125" style="255" customWidth="1"/>
    <col min="5914" max="6144" width="8.875" style="255"/>
    <col min="6145" max="6145" width="3.75" style="255" customWidth="1"/>
    <col min="6146" max="6146" width="9.5" style="255" customWidth="1"/>
    <col min="6147" max="6147" width="11.125" style="255" customWidth="1"/>
    <col min="6148" max="6148" width="11.375" style="255" customWidth="1"/>
    <col min="6149" max="6160" width="6.875" style="255" customWidth="1"/>
    <col min="6161" max="6161" width="11.75" style="255" customWidth="1"/>
    <col min="6162" max="6163" width="9.125" style="255" customWidth="1"/>
    <col min="6164" max="6164" width="11" style="255" customWidth="1"/>
    <col min="6165" max="6168" width="9.125" style="255" customWidth="1"/>
    <col min="6169" max="6169" width="6.125" style="255" customWidth="1"/>
    <col min="6170" max="6400" width="8.875" style="255"/>
    <col min="6401" max="6401" width="3.75" style="255" customWidth="1"/>
    <col min="6402" max="6402" width="9.5" style="255" customWidth="1"/>
    <col min="6403" max="6403" width="11.125" style="255" customWidth="1"/>
    <col min="6404" max="6404" width="11.375" style="255" customWidth="1"/>
    <col min="6405" max="6416" width="6.875" style="255" customWidth="1"/>
    <col min="6417" max="6417" width="11.75" style="255" customWidth="1"/>
    <col min="6418" max="6419" width="9.125" style="255" customWidth="1"/>
    <col min="6420" max="6420" width="11" style="255" customWidth="1"/>
    <col min="6421" max="6424" width="9.125" style="255" customWidth="1"/>
    <col min="6425" max="6425" width="6.125" style="255" customWidth="1"/>
    <col min="6426" max="6656" width="8.875" style="255"/>
    <col min="6657" max="6657" width="3.75" style="255" customWidth="1"/>
    <col min="6658" max="6658" width="9.5" style="255" customWidth="1"/>
    <col min="6659" max="6659" width="11.125" style="255" customWidth="1"/>
    <col min="6660" max="6660" width="11.375" style="255" customWidth="1"/>
    <col min="6661" max="6672" width="6.875" style="255" customWidth="1"/>
    <col min="6673" max="6673" width="11.75" style="255" customWidth="1"/>
    <col min="6674" max="6675" width="9.125" style="255" customWidth="1"/>
    <col min="6676" max="6676" width="11" style="255" customWidth="1"/>
    <col min="6677" max="6680" width="9.125" style="255" customWidth="1"/>
    <col min="6681" max="6681" width="6.125" style="255" customWidth="1"/>
    <col min="6682" max="6912" width="8.875" style="255"/>
    <col min="6913" max="6913" width="3.75" style="255" customWidth="1"/>
    <col min="6914" max="6914" width="9.5" style="255" customWidth="1"/>
    <col min="6915" max="6915" width="11.125" style="255" customWidth="1"/>
    <col min="6916" max="6916" width="11.375" style="255" customWidth="1"/>
    <col min="6917" max="6928" width="6.875" style="255" customWidth="1"/>
    <col min="6929" max="6929" width="11.75" style="255" customWidth="1"/>
    <col min="6930" max="6931" width="9.125" style="255" customWidth="1"/>
    <col min="6932" max="6932" width="11" style="255" customWidth="1"/>
    <col min="6933" max="6936" width="9.125" style="255" customWidth="1"/>
    <col min="6937" max="6937" width="6.125" style="255" customWidth="1"/>
    <col min="6938" max="7168" width="8.875" style="255"/>
    <col min="7169" max="7169" width="3.75" style="255" customWidth="1"/>
    <col min="7170" max="7170" width="9.5" style="255" customWidth="1"/>
    <col min="7171" max="7171" width="11.125" style="255" customWidth="1"/>
    <col min="7172" max="7172" width="11.375" style="255" customWidth="1"/>
    <col min="7173" max="7184" width="6.875" style="255" customWidth="1"/>
    <col min="7185" max="7185" width="11.75" style="255" customWidth="1"/>
    <col min="7186" max="7187" width="9.125" style="255" customWidth="1"/>
    <col min="7188" max="7188" width="11" style="255" customWidth="1"/>
    <col min="7189" max="7192" width="9.125" style="255" customWidth="1"/>
    <col min="7193" max="7193" width="6.125" style="255" customWidth="1"/>
    <col min="7194" max="7424" width="8.875" style="255"/>
    <col min="7425" max="7425" width="3.75" style="255" customWidth="1"/>
    <col min="7426" max="7426" width="9.5" style="255" customWidth="1"/>
    <col min="7427" max="7427" width="11.125" style="255" customWidth="1"/>
    <col min="7428" max="7428" width="11.375" style="255" customWidth="1"/>
    <col min="7429" max="7440" width="6.875" style="255" customWidth="1"/>
    <col min="7441" max="7441" width="11.75" style="255" customWidth="1"/>
    <col min="7442" max="7443" width="9.125" style="255" customWidth="1"/>
    <col min="7444" max="7444" width="11" style="255" customWidth="1"/>
    <col min="7445" max="7448" width="9.125" style="255" customWidth="1"/>
    <col min="7449" max="7449" width="6.125" style="255" customWidth="1"/>
    <col min="7450" max="7680" width="8.875" style="255"/>
    <col min="7681" max="7681" width="3.75" style="255" customWidth="1"/>
    <col min="7682" max="7682" width="9.5" style="255" customWidth="1"/>
    <col min="7683" max="7683" width="11.125" style="255" customWidth="1"/>
    <col min="7684" max="7684" width="11.375" style="255" customWidth="1"/>
    <col min="7685" max="7696" width="6.875" style="255" customWidth="1"/>
    <col min="7697" max="7697" width="11.75" style="255" customWidth="1"/>
    <col min="7698" max="7699" width="9.125" style="255" customWidth="1"/>
    <col min="7700" max="7700" width="11" style="255" customWidth="1"/>
    <col min="7701" max="7704" width="9.125" style="255" customWidth="1"/>
    <col min="7705" max="7705" width="6.125" style="255" customWidth="1"/>
    <col min="7706" max="7936" width="8.875" style="255"/>
    <col min="7937" max="7937" width="3.75" style="255" customWidth="1"/>
    <col min="7938" max="7938" width="9.5" style="255" customWidth="1"/>
    <col min="7939" max="7939" width="11.125" style="255" customWidth="1"/>
    <col min="7940" max="7940" width="11.375" style="255" customWidth="1"/>
    <col min="7941" max="7952" width="6.875" style="255" customWidth="1"/>
    <col min="7953" max="7953" width="11.75" style="255" customWidth="1"/>
    <col min="7954" max="7955" width="9.125" style="255" customWidth="1"/>
    <col min="7956" max="7956" width="11" style="255" customWidth="1"/>
    <col min="7957" max="7960" width="9.125" style="255" customWidth="1"/>
    <col min="7961" max="7961" width="6.125" style="255" customWidth="1"/>
    <col min="7962" max="8192" width="8.875" style="255"/>
    <col min="8193" max="8193" width="3.75" style="255" customWidth="1"/>
    <col min="8194" max="8194" width="9.5" style="255" customWidth="1"/>
    <col min="8195" max="8195" width="11.125" style="255" customWidth="1"/>
    <col min="8196" max="8196" width="11.375" style="255" customWidth="1"/>
    <col min="8197" max="8208" width="6.875" style="255" customWidth="1"/>
    <col min="8209" max="8209" width="11.75" style="255" customWidth="1"/>
    <col min="8210" max="8211" width="9.125" style="255" customWidth="1"/>
    <col min="8212" max="8212" width="11" style="255" customWidth="1"/>
    <col min="8213" max="8216" width="9.125" style="255" customWidth="1"/>
    <col min="8217" max="8217" width="6.125" style="255" customWidth="1"/>
    <col min="8218" max="8448" width="8.875" style="255"/>
    <col min="8449" max="8449" width="3.75" style="255" customWidth="1"/>
    <col min="8450" max="8450" width="9.5" style="255" customWidth="1"/>
    <col min="8451" max="8451" width="11.125" style="255" customWidth="1"/>
    <col min="8452" max="8452" width="11.375" style="255" customWidth="1"/>
    <col min="8453" max="8464" width="6.875" style="255" customWidth="1"/>
    <col min="8465" max="8465" width="11.75" style="255" customWidth="1"/>
    <col min="8466" max="8467" width="9.125" style="255" customWidth="1"/>
    <col min="8468" max="8468" width="11" style="255" customWidth="1"/>
    <col min="8469" max="8472" width="9.125" style="255" customWidth="1"/>
    <col min="8473" max="8473" width="6.125" style="255" customWidth="1"/>
    <col min="8474" max="8704" width="8.875" style="255"/>
    <col min="8705" max="8705" width="3.75" style="255" customWidth="1"/>
    <col min="8706" max="8706" width="9.5" style="255" customWidth="1"/>
    <col min="8707" max="8707" width="11.125" style="255" customWidth="1"/>
    <col min="8708" max="8708" width="11.375" style="255" customWidth="1"/>
    <col min="8709" max="8720" width="6.875" style="255" customWidth="1"/>
    <col min="8721" max="8721" width="11.75" style="255" customWidth="1"/>
    <col min="8722" max="8723" width="9.125" style="255" customWidth="1"/>
    <col min="8724" max="8724" width="11" style="255" customWidth="1"/>
    <col min="8725" max="8728" width="9.125" style="255" customWidth="1"/>
    <col min="8729" max="8729" width="6.125" style="255" customWidth="1"/>
    <col min="8730" max="8960" width="8.875" style="255"/>
    <col min="8961" max="8961" width="3.75" style="255" customWidth="1"/>
    <col min="8962" max="8962" width="9.5" style="255" customWidth="1"/>
    <col min="8963" max="8963" width="11.125" style="255" customWidth="1"/>
    <col min="8964" max="8964" width="11.375" style="255" customWidth="1"/>
    <col min="8965" max="8976" width="6.875" style="255" customWidth="1"/>
    <col min="8977" max="8977" width="11.75" style="255" customWidth="1"/>
    <col min="8978" max="8979" width="9.125" style="255" customWidth="1"/>
    <col min="8980" max="8980" width="11" style="255" customWidth="1"/>
    <col min="8981" max="8984" width="9.125" style="255" customWidth="1"/>
    <col min="8985" max="8985" width="6.125" style="255" customWidth="1"/>
    <col min="8986" max="9216" width="8.875" style="255"/>
    <col min="9217" max="9217" width="3.75" style="255" customWidth="1"/>
    <col min="9218" max="9218" width="9.5" style="255" customWidth="1"/>
    <col min="9219" max="9219" width="11.125" style="255" customWidth="1"/>
    <col min="9220" max="9220" width="11.375" style="255" customWidth="1"/>
    <col min="9221" max="9232" width="6.875" style="255" customWidth="1"/>
    <col min="9233" max="9233" width="11.75" style="255" customWidth="1"/>
    <col min="9234" max="9235" width="9.125" style="255" customWidth="1"/>
    <col min="9236" max="9236" width="11" style="255" customWidth="1"/>
    <col min="9237" max="9240" width="9.125" style="255" customWidth="1"/>
    <col min="9241" max="9241" width="6.125" style="255" customWidth="1"/>
    <col min="9242" max="9472" width="8.875" style="255"/>
    <col min="9473" max="9473" width="3.75" style="255" customWidth="1"/>
    <col min="9474" max="9474" width="9.5" style="255" customWidth="1"/>
    <col min="9475" max="9475" width="11.125" style="255" customWidth="1"/>
    <col min="9476" max="9476" width="11.375" style="255" customWidth="1"/>
    <col min="9477" max="9488" width="6.875" style="255" customWidth="1"/>
    <col min="9489" max="9489" width="11.75" style="255" customWidth="1"/>
    <col min="9490" max="9491" width="9.125" style="255" customWidth="1"/>
    <col min="9492" max="9492" width="11" style="255" customWidth="1"/>
    <col min="9493" max="9496" width="9.125" style="255" customWidth="1"/>
    <col min="9497" max="9497" width="6.125" style="255" customWidth="1"/>
    <col min="9498" max="9728" width="8.875" style="255"/>
    <col min="9729" max="9729" width="3.75" style="255" customWidth="1"/>
    <col min="9730" max="9730" width="9.5" style="255" customWidth="1"/>
    <col min="9731" max="9731" width="11.125" style="255" customWidth="1"/>
    <col min="9732" max="9732" width="11.375" style="255" customWidth="1"/>
    <col min="9733" max="9744" width="6.875" style="255" customWidth="1"/>
    <col min="9745" max="9745" width="11.75" style="255" customWidth="1"/>
    <col min="9746" max="9747" width="9.125" style="255" customWidth="1"/>
    <col min="9748" max="9748" width="11" style="255" customWidth="1"/>
    <col min="9749" max="9752" width="9.125" style="255" customWidth="1"/>
    <col min="9753" max="9753" width="6.125" style="255" customWidth="1"/>
    <col min="9754" max="9984" width="8.875" style="255"/>
    <col min="9985" max="9985" width="3.75" style="255" customWidth="1"/>
    <col min="9986" max="9986" width="9.5" style="255" customWidth="1"/>
    <col min="9987" max="9987" width="11.125" style="255" customWidth="1"/>
    <col min="9988" max="9988" width="11.375" style="255" customWidth="1"/>
    <col min="9989" max="10000" width="6.875" style="255" customWidth="1"/>
    <col min="10001" max="10001" width="11.75" style="255" customWidth="1"/>
    <col min="10002" max="10003" width="9.125" style="255" customWidth="1"/>
    <col min="10004" max="10004" width="11" style="255" customWidth="1"/>
    <col min="10005" max="10008" width="9.125" style="255" customWidth="1"/>
    <col min="10009" max="10009" width="6.125" style="255" customWidth="1"/>
    <col min="10010" max="10240" width="8.875" style="255"/>
    <col min="10241" max="10241" width="3.75" style="255" customWidth="1"/>
    <col min="10242" max="10242" width="9.5" style="255" customWidth="1"/>
    <col min="10243" max="10243" width="11.125" style="255" customWidth="1"/>
    <col min="10244" max="10244" width="11.375" style="255" customWidth="1"/>
    <col min="10245" max="10256" width="6.875" style="255" customWidth="1"/>
    <col min="10257" max="10257" width="11.75" style="255" customWidth="1"/>
    <col min="10258" max="10259" width="9.125" style="255" customWidth="1"/>
    <col min="10260" max="10260" width="11" style="255" customWidth="1"/>
    <col min="10261" max="10264" width="9.125" style="255" customWidth="1"/>
    <col min="10265" max="10265" width="6.125" style="255" customWidth="1"/>
    <col min="10266" max="10496" width="8.875" style="255"/>
    <col min="10497" max="10497" width="3.75" style="255" customWidth="1"/>
    <col min="10498" max="10498" width="9.5" style="255" customWidth="1"/>
    <col min="10499" max="10499" width="11.125" style="255" customWidth="1"/>
    <col min="10500" max="10500" width="11.375" style="255" customWidth="1"/>
    <col min="10501" max="10512" width="6.875" style="255" customWidth="1"/>
    <col min="10513" max="10513" width="11.75" style="255" customWidth="1"/>
    <col min="10514" max="10515" width="9.125" style="255" customWidth="1"/>
    <col min="10516" max="10516" width="11" style="255" customWidth="1"/>
    <col min="10517" max="10520" width="9.125" style="255" customWidth="1"/>
    <col min="10521" max="10521" width="6.125" style="255" customWidth="1"/>
    <col min="10522" max="10752" width="8.875" style="255"/>
    <col min="10753" max="10753" width="3.75" style="255" customWidth="1"/>
    <col min="10754" max="10754" width="9.5" style="255" customWidth="1"/>
    <col min="10755" max="10755" width="11.125" style="255" customWidth="1"/>
    <col min="10756" max="10756" width="11.375" style="255" customWidth="1"/>
    <col min="10757" max="10768" width="6.875" style="255" customWidth="1"/>
    <col min="10769" max="10769" width="11.75" style="255" customWidth="1"/>
    <col min="10770" max="10771" width="9.125" style="255" customWidth="1"/>
    <col min="10772" max="10772" width="11" style="255" customWidth="1"/>
    <col min="10773" max="10776" width="9.125" style="255" customWidth="1"/>
    <col min="10777" max="10777" width="6.125" style="255" customWidth="1"/>
    <col min="10778" max="11008" width="8.875" style="255"/>
    <col min="11009" max="11009" width="3.75" style="255" customWidth="1"/>
    <col min="11010" max="11010" width="9.5" style="255" customWidth="1"/>
    <col min="11011" max="11011" width="11.125" style="255" customWidth="1"/>
    <col min="11012" max="11012" width="11.375" style="255" customWidth="1"/>
    <col min="11013" max="11024" width="6.875" style="255" customWidth="1"/>
    <col min="11025" max="11025" width="11.75" style="255" customWidth="1"/>
    <col min="11026" max="11027" width="9.125" style="255" customWidth="1"/>
    <col min="11028" max="11028" width="11" style="255" customWidth="1"/>
    <col min="11029" max="11032" width="9.125" style="255" customWidth="1"/>
    <col min="11033" max="11033" width="6.125" style="255" customWidth="1"/>
    <col min="11034" max="11264" width="8.875" style="255"/>
    <col min="11265" max="11265" width="3.75" style="255" customWidth="1"/>
    <col min="11266" max="11266" width="9.5" style="255" customWidth="1"/>
    <col min="11267" max="11267" width="11.125" style="255" customWidth="1"/>
    <col min="11268" max="11268" width="11.375" style="255" customWidth="1"/>
    <col min="11269" max="11280" width="6.875" style="255" customWidth="1"/>
    <col min="11281" max="11281" width="11.75" style="255" customWidth="1"/>
    <col min="11282" max="11283" width="9.125" style="255" customWidth="1"/>
    <col min="11284" max="11284" width="11" style="255" customWidth="1"/>
    <col min="11285" max="11288" width="9.125" style="255" customWidth="1"/>
    <col min="11289" max="11289" width="6.125" style="255" customWidth="1"/>
    <col min="11290" max="11520" width="8.875" style="255"/>
    <col min="11521" max="11521" width="3.75" style="255" customWidth="1"/>
    <col min="11522" max="11522" width="9.5" style="255" customWidth="1"/>
    <col min="11523" max="11523" width="11.125" style="255" customWidth="1"/>
    <col min="11524" max="11524" width="11.375" style="255" customWidth="1"/>
    <col min="11525" max="11536" width="6.875" style="255" customWidth="1"/>
    <col min="11537" max="11537" width="11.75" style="255" customWidth="1"/>
    <col min="11538" max="11539" width="9.125" style="255" customWidth="1"/>
    <col min="11540" max="11540" width="11" style="255" customWidth="1"/>
    <col min="11541" max="11544" width="9.125" style="255" customWidth="1"/>
    <col min="11545" max="11545" width="6.125" style="255" customWidth="1"/>
    <col min="11546" max="11776" width="8.875" style="255"/>
    <col min="11777" max="11777" width="3.75" style="255" customWidth="1"/>
    <col min="11778" max="11778" width="9.5" style="255" customWidth="1"/>
    <col min="11779" max="11779" width="11.125" style="255" customWidth="1"/>
    <col min="11780" max="11780" width="11.375" style="255" customWidth="1"/>
    <col min="11781" max="11792" width="6.875" style="255" customWidth="1"/>
    <col min="11793" max="11793" width="11.75" style="255" customWidth="1"/>
    <col min="11794" max="11795" width="9.125" style="255" customWidth="1"/>
    <col min="11796" max="11796" width="11" style="255" customWidth="1"/>
    <col min="11797" max="11800" width="9.125" style="255" customWidth="1"/>
    <col min="11801" max="11801" width="6.125" style="255" customWidth="1"/>
    <col min="11802" max="12032" width="8.875" style="255"/>
    <col min="12033" max="12033" width="3.75" style="255" customWidth="1"/>
    <col min="12034" max="12034" width="9.5" style="255" customWidth="1"/>
    <col min="12035" max="12035" width="11.125" style="255" customWidth="1"/>
    <col min="12036" max="12036" width="11.375" style="255" customWidth="1"/>
    <col min="12037" max="12048" width="6.875" style="255" customWidth="1"/>
    <col min="12049" max="12049" width="11.75" style="255" customWidth="1"/>
    <col min="12050" max="12051" width="9.125" style="255" customWidth="1"/>
    <col min="12052" max="12052" width="11" style="255" customWidth="1"/>
    <col min="12053" max="12056" width="9.125" style="255" customWidth="1"/>
    <col min="12057" max="12057" width="6.125" style="255" customWidth="1"/>
    <col min="12058" max="12288" width="8.875" style="255"/>
    <col min="12289" max="12289" width="3.75" style="255" customWidth="1"/>
    <col min="12290" max="12290" width="9.5" style="255" customWidth="1"/>
    <col min="12291" max="12291" width="11.125" style="255" customWidth="1"/>
    <col min="12292" max="12292" width="11.375" style="255" customWidth="1"/>
    <col min="12293" max="12304" width="6.875" style="255" customWidth="1"/>
    <col min="12305" max="12305" width="11.75" style="255" customWidth="1"/>
    <col min="12306" max="12307" width="9.125" style="255" customWidth="1"/>
    <col min="12308" max="12308" width="11" style="255" customWidth="1"/>
    <col min="12309" max="12312" width="9.125" style="255" customWidth="1"/>
    <col min="12313" max="12313" width="6.125" style="255" customWidth="1"/>
    <col min="12314" max="12544" width="8.875" style="255"/>
    <col min="12545" max="12545" width="3.75" style="255" customWidth="1"/>
    <col min="12546" max="12546" width="9.5" style="255" customWidth="1"/>
    <col min="12547" max="12547" width="11.125" style="255" customWidth="1"/>
    <col min="12548" max="12548" width="11.375" style="255" customWidth="1"/>
    <col min="12549" max="12560" width="6.875" style="255" customWidth="1"/>
    <col min="12561" max="12561" width="11.75" style="255" customWidth="1"/>
    <col min="12562" max="12563" width="9.125" style="255" customWidth="1"/>
    <col min="12564" max="12564" width="11" style="255" customWidth="1"/>
    <col min="12565" max="12568" width="9.125" style="255" customWidth="1"/>
    <col min="12569" max="12569" width="6.125" style="255" customWidth="1"/>
    <col min="12570" max="12800" width="8.875" style="255"/>
    <col min="12801" max="12801" width="3.75" style="255" customWidth="1"/>
    <col min="12802" max="12802" width="9.5" style="255" customWidth="1"/>
    <col min="12803" max="12803" width="11.125" style="255" customWidth="1"/>
    <col min="12804" max="12804" width="11.375" style="255" customWidth="1"/>
    <col min="12805" max="12816" width="6.875" style="255" customWidth="1"/>
    <col min="12817" max="12817" width="11.75" style="255" customWidth="1"/>
    <col min="12818" max="12819" width="9.125" style="255" customWidth="1"/>
    <col min="12820" max="12820" width="11" style="255" customWidth="1"/>
    <col min="12821" max="12824" width="9.125" style="255" customWidth="1"/>
    <col min="12825" max="12825" width="6.125" style="255" customWidth="1"/>
    <col min="12826" max="13056" width="8.875" style="255"/>
    <col min="13057" max="13057" width="3.75" style="255" customWidth="1"/>
    <col min="13058" max="13058" width="9.5" style="255" customWidth="1"/>
    <col min="13059" max="13059" width="11.125" style="255" customWidth="1"/>
    <col min="13060" max="13060" width="11.375" style="255" customWidth="1"/>
    <col min="13061" max="13072" width="6.875" style="255" customWidth="1"/>
    <col min="13073" max="13073" width="11.75" style="255" customWidth="1"/>
    <col min="13074" max="13075" width="9.125" style="255" customWidth="1"/>
    <col min="13076" max="13076" width="11" style="255" customWidth="1"/>
    <col min="13077" max="13080" width="9.125" style="255" customWidth="1"/>
    <col min="13081" max="13081" width="6.125" style="255" customWidth="1"/>
    <col min="13082" max="13312" width="8.875" style="255"/>
    <col min="13313" max="13313" width="3.75" style="255" customWidth="1"/>
    <col min="13314" max="13314" width="9.5" style="255" customWidth="1"/>
    <col min="13315" max="13315" width="11.125" style="255" customWidth="1"/>
    <col min="13316" max="13316" width="11.375" style="255" customWidth="1"/>
    <col min="13317" max="13328" width="6.875" style="255" customWidth="1"/>
    <col min="13329" max="13329" width="11.75" style="255" customWidth="1"/>
    <col min="13330" max="13331" width="9.125" style="255" customWidth="1"/>
    <col min="13332" max="13332" width="11" style="255" customWidth="1"/>
    <col min="13333" max="13336" width="9.125" style="255" customWidth="1"/>
    <col min="13337" max="13337" width="6.125" style="255" customWidth="1"/>
    <col min="13338" max="13568" width="8.875" style="255"/>
    <col min="13569" max="13569" width="3.75" style="255" customWidth="1"/>
    <col min="13570" max="13570" width="9.5" style="255" customWidth="1"/>
    <col min="13571" max="13571" width="11.125" style="255" customWidth="1"/>
    <col min="13572" max="13572" width="11.375" style="255" customWidth="1"/>
    <col min="13573" max="13584" width="6.875" style="255" customWidth="1"/>
    <col min="13585" max="13585" width="11.75" style="255" customWidth="1"/>
    <col min="13586" max="13587" width="9.125" style="255" customWidth="1"/>
    <col min="13588" max="13588" width="11" style="255" customWidth="1"/>
    <col min="13589" max="13592" width="9.125" style="255" customWidth="1"/>
    <col min="13593" max="13593" width="6.125" style="255" customWidth="1"/>
    <col min="13594" max="13824" width="8.875" style="255"/>
    <col min="13825" max="13825" width="3.75" style="255" customWidth="1"/>
    <col min="13826" max="13826" width="9.5" style="255" customWidth="1"/>
    <col min="13827" max="13827" width="11.125" style="255" customWidth="1"/>
    <col min="13828" max="13828" width="11.375" style="255" customWidth="1"/>
    <col min="13829" max="13840" width="6.875" style="255" customWidth="1"/>
    <col min="13841" max="13841" width="11.75" style="255" customWidth="1"/>
    <col min="13842" max="13843" width="9.125" style="255" customWidth="1"/>
    <col min="13844" max="13844" width="11" style="255" customWidth="1"/>
    <col min="13845" max="13848" width="9.125" style="255" customWidth="1"/>
    <col min="13849" max="13849" width="6.125" style="255" customWidth="1"/>
    <col min="13850" max="14080" width="8.875" style="255"/>
    <col min="14081" max="14081" width="3.75" style="255" customWidth="1"/>
    <col min="14082" max="14082" width="9.5" style="255" customWidth="1"/>
    <col min="14083" max="14083" width="11.125" style="255" customWidth="1"/>
    <col min="14084" max="14084" width="11.375" style="255" customWidth="1"/>
    <col min="14085" max="14096" width="6.875" style="255" customWidth="1"/>
    <col min="14097" max="14097" width="11.75" style="255" customWidth="1"/>
    <col min="14098" max="14099" width="9.125" style="255" customWidth="1"/>
    <col min="14100" max="14100" width="11" style="255" customWidth="1"/>
    <col min="14101" max="14104" width="9.125" style="255" customWidth="1"/>
    <col min="14105" max="14105" width="6.125" style="255" customWidth="1"/>
    <col min="14106" max="14336" width="8.875" style="255"/>
    <col min="14337" max="14337" width="3.75" style="255" customWidth="1"/>
    <col min="14338" max="14338" width="9.5" style="255" customWidth="1"/>
    <col min="14339" max="14339" width="11.125" style="255" customWidth="1"/>
    <col min="14340" max="14340" width="11.375" style="255" customWidth="1"/>
    <col min="14341" max="14352" width="6.875" style="255" customWidth="1"/>
    <col min="14353" max="14353" width="11.75" style="255" customWidth="1"/>
    <col min="14354" max="14355" width="9.125" style="255" customWidth="1"/>
    <col min="14356" max="14356" width="11" style="255" customWidth="1"/>
    <col min="14357" max="14360" width="9.125" style="255" customWidth="1"/>
    <col min="14361" max="14361" width="6.125" style="255" customWidth="1"/>
    <col min="14362" max="14592" width="8.875" style="255"/>
    <col min="14593" max="14593" width="3.75" style="255" customWidth="1"/>
    <col min="14594" max="14594" width="9.5" style="255" customWidth="1"/>
    <col min="14595" max="14595" width="11.125" style="255" customWidth="1"/>
    <col min="14596" max="14596" width="11.375" style="255" customWidth="1"/>
    <col min="14597" max="14608" width="6.875" style="255" customWidth="1"/>
    <col min="14609" max="14609" width="11.75" style="255" customWidth="1"/>
    <col min="14610" max="14611" width="9.125" style="255" customWidth="1"/>
    <col min="14612" max="14612" width="11" style="255" customWidth="1"/>
    <col min="14613" max="14616" width="9.125" style="255" customWidth="1"/>
    <col min="14617" max="14617" width="6.125" style="255" customWidth="1"/>
    <col min="14618" max="14848" width="8.875" style="255"/>
    <col min="14849" max="14849" width="3.75" style="255" customWidth="1"/>
    <col min="14850" max="14850" width="9.5" style="255" customWidth="1"/>
    <col min="14851" max="14851" width="11.125" style="255" customWidth="1"/>
    <col min="14852" max="14852" width="11.375" style="255" customWidth="1"/>
    <col min="14853" max="14864" width="6.875" style="255" customWidth="1"/>
    <col min="14865" max="14865" width="11.75" style="255" customWidth="1"/>
    <col min="14866" max="14867" width="9.125" style="255" customWidth="1"/>
    <col min="14868" max="14868" width="11" style="255" customWidth="1"/>
    <col min="14869" max="14872" width="9.125" style="255" customWidth="1"/>
    <col min="14873" max="14873" width="6.125" style="255" customWidth="1"/>
    <col min="14874" max="15104" width="8.875" style="255"/>
    <col min="15105" max="15105" width="3.75" style="255" customWidth="1"/>
    <col min="15106" max="15106" width="9.5" style="255" customWidth="1"/>
    <col min="15107" max="15107" width="11.125" style="255" customWidth="1"/>
    <col min="15108" max="15108" width="11.375" style="255" customWidth="1"/>
    <col min="15109" max="15120" width="6.875" style="255" customWidth="1"/>
    <col min="15121" max="15121" width="11.75" style="255" customWidth="1"/>
    <col min="15122" max="15123" width="9.125" style="255" customWidth="1"/>
    <col min="15124" max="15124" width="11" style="255" customWidth="1"/>
    <col min="15125" max="15128" width="9.125" style="255" customWidth="1"/>
    <col min="15129" max="15129" width="6.125" style="255" customWidth="1"/>
    <col min="15130" max="15360" width="8.875" style="255"/>
    <col min="15361" max="15361" width="3.75" style="255" customWidth="1"/>
    <col min="15362" max="15362" width="9.5" style="255" customWidth="1"/>
    <col min="15363" max="15363" width="11.125" style="255" customWidth="1"/>
    <col min="15364" max="15364" width="11.375" style="255" customWidth="1"/>
    <col min="15365" max="15376" width="6.875" style="255" customWidth="1"/>
    <col min="15377" max="15377" width="11.75" style="255" customWidth="1"/>
    <col min="15378" max="15379" width="9.125" style="255" customWidth="1"/>
    <col min="15380" max="15380" width="11" style="255" customWidth="1"/>
    <col min="15381" max="15384" width="9.125" style="255" customWidth="1"/>
    <col min="15385" max="15385" width="6.125" style="255" customWidth="1"/>
    <col min="15386" max="15616" width="8.875" style="255"/>
    <col min="15617" max="15617" width="3.75" style="255" customWidth="1"/>
    <col min="15618" max="15618" width="9.5" style="255" customWidth="1"/>
    <col min="15619" max="15619" width="11.125" style="255" customWidth="1"/>
    <col min="15620" max="15620" width="11.375" style="255" customWidth="1"/>
    <col min="15621" max="15632" width="6.875" style="255" customWidth="1"/>
    <col min="15633" max="15633" width="11.75" style="255" customWidth="1"/>
    <col min="15634" max="15635" width="9.125" style="255" customWidth="1"/>
    <col min="15636" max="15636" width="11" style="255" customWidth="1"/>
    <col min="15637" max="15640" width="9.125" style="255" customWidth="1"/>
    <col min="15641" max="15641" width="6.125" style="255" customWidth="1"/>
    <col min="15642" max="15872" width="8.875" style="255"/>
    <col min="15873" max="15873" width="3.75" style="255" customWidth="1"/>
    <col min="15874" max="15874" width="9.5" style="255" customWidth="1"/>
    <col min="15875" max="15875" width="11.125" style="255" customWidth="1"/>
    <col min="15876" max="15876" width="11.375" style="255" customWidth="1"/>
    <col min="15877" max="15888" width="6.875" style="255" customWidth="1"/>
    <col min="15889" max="15889" width="11.75" style="255" customWidth="1"/>
    <col min="15890" max="15891" width="9.125" style="255" customWidth="1"/>
    <col min="15892" max="15892" width="11" style="255" customWidth="1"/>
    <col min="15893" max="15896" width="9.125" style="255" customWidth="1"/>
    <col min="15897" max="15897" width="6.125" style="255" customWidth="1"/>
    <col min="15898" max="16128" width="8.875" style="255"/>
    <col min="16129" max="16129" width="3.75" style="255" customWidth="1"/>
    <col min="16130" max="16130" width="9.5" style="255" customWidth="1"/>
    <col min="16131" max="16131" width="11.125" style="255" customWidth="1"/>
    <col min="16132" max="16132" width="11.375" style="255" customWidth="1"/>
    <col min="16133" max="16144" width="6.875" style="255" customWidth="1"/>
    <col min="16145" max="16145" width="11.75" style="255" customWidth="1"/>
    <col min="16146" max="16147" width="9.125" style="255" customWidth="1"/>
    <col min="16148" max="16148" width="11" style="255" customWidth="1"/>
    <col min="16149" max="16152" width="9.125" style="255" customWidth="1"/>
    <col min="16153" max="16153" width="6.125" style="255" customWidth="1"/>
    <col min="16154" max="16384" width="8.875" style="255"/>
  </cols>
  <sheetData>
    <row r="2" spans="1:25" ht="12.95" customHeight="1">
      <c r="D2" s="364" t="s">
        <v>363</v>
      </c>
      <c r="E2" s="365"/>
      <c r="F2" s="365"/>
      <c r="G2" s="365"/>
      <c r="H2" s="365"/>
      <c r="I2" s="365"/>
      <c r="J2" s="365"/>
      <c r="K2" s="366"/>
      <c r="L2" s="257"/>
      <c r="M2" s="370" t="s">
        <v>364</v>
      </c>
      <c r="N2" s="371"/>
      <c r="O2" s="371"/>
      <c r="P2" s="371"/>
      <c r="Q2" s="371"/>
      <c r="R2" s="372"/>
    </row>
    <row r="3" spans="1:25" ht="12.95" customHeight="1">
      <c r="D3" s="367"/>
      <c r="E3" s="368"/>
      <c r="F3" s="368"/>
      <c r="G3" s="368"/>
      <c r="H3" s="368"/>
      <c r="I3" s="368"/>
      <c r="J3" s="368"/>
      <c r="K3" s="369"/>
      <c r="L3" s="257"/>
      <c r="M3" s="373"/>
      <c r="N3" s="374"/>
      <c r="O3" s="374"/>
      <c r="P3" s="374"/>
      <c r="Q3" s="374"/>
      <c r="R3" s="375"/>
    </row>
    <row r="4" spans="1:25">
      <c r="M4" s="258" t="s">
        <v>365</v>
      </c>
    </row>
    <row r="5" spans="1:25">
      <c r="C5" s="255" t="s">
        <v>366</v>
      </c>
      <c r="F5" s="256" t="s">
        <v>367</v>
      </c>
    </row>
    <row r="6" spans="1:25">
      <c r="C6" s="256"/>
      <c r="D6" s="256"/>
      <c r="E6" s="256" t="s">
        <v>368</v>
      </c>
      <c r="F6" s="256" t="s">
        <v>369</v>
      </c>
      <c r="G6" s="256" t="s">
        <v>370</v>
      </c>
      <c r="H6" s="256" t="s">
        <v>371</v>
      </c>
      <c r="I6" s="256" t="s">
        <v>372</v>
      </c>
      <c r="J6" s="256" t="s">
        <v>373</v>
      </c>
      <c r="K6" s="256" t="s">
        <v>374</v>
      </c>
      <c r="L6" s="256" t="s">
        <v>375</v>
      </c>
      <c r="M6" s="256" t="s">
        <v>376</v>
      </c>
      <c r="N6" s="256" t="s">
        <v>377</v>
      </c>
      <c r="P6" s="256"/>
      <c r="Q6" s="256"/>
      <c r="Y6" s="256" t="s">
        <v>378</v>
      </c>
    </row>
    <row r="7" spans="1:25" s="259" customFormat="1" ht="27">
      <c r="B7" s="260" t="s">
        <v>379</v>
      </c>
      <c r="C7" s="260" t="s">
        <v>380</v>
      </c>
      <c r="D7" s="260" t="s">
        <v>381</v>
      </c>
      <c r="E7" s="260" t="s">
        <v>382</v>
      </c>
      <c r="F7" s="260" t="s">
        <v>383</v>
      </c>
      <c r="G7" s="260" t="s">
        <v>384</v>
      </c>
      <c r="H7" s="260" t="s">
        <v>385</v>
      </c>
      <c r="I7" s="260" t="s">
        <v>386</v>
      </c>
      <c r="J7" s="260" t="s">
        <v>387</v>
      </c>
      <c r="K7" s="260" t="s">
        <v>388</v>
      </c>
      <c r="L7" s="260" t="s">
        <v>389</v>
      </c>
      <c r="M7" s="260" t="s">
        <v>388</v>
      </c>
      <c r="N7" s="260" t="s">
        <v>386</v>
      </c>
      <c r="O7" s="261" t="s">
        <v>390</v>
      </c>
      <c r="P7" s="261" t="s">
        <v>391</v>
      </c>
      <c r="Q7" s="262" t="s">
        <v>392</v>
      </c>
      <c r="R7" s="296" t="s">
        <v>393</v>
      </c>
      <c r="S7" s="296" t="s">
        <v>394</v>
      </c>
      <c r="T7" s="296" t="s">
        <v>395</v>
      </c>
      <c r="U7" s="376" t="s">
        <v>396</v>
      </c>
      <c r="V7" s="376"/>
      <c r="W7" s="376" t="s">
        <v>397</v>
      </c>
      <c r="X7" s="376"/>
      <c r="Y7" s="260" t="s">
        <v>398</v>
      </c>
    </row>
    <row r="8" spans="1:25">
      <c r="B8" s="264">
        <v>0</v>
      </c>
      <c r="C8" s="265" t="s">
        <v>399</v>
      </c>
      <c r="D8" s="265" t="s">
        <v>399</v>
      </c>
      <c r="E8" s="264" t="s">
        <v>399</v>
      </c>
      <c r="F8" s="264" t="s">
        <v>399</v>
      </c>
      <c r="G8" s="264" t="s">
        <v>399</v>
      </c>
      <c r="H8" s="264" t="s">
        <v>399</v>
      </c>
      <c r="I8" s="264" t="s">
        <v>399</v>
      </c>
      <c r="J8" s="264" t="s">
        <v>399</v>
      </c>
      <c r="K8" s="264" t="s">
        <v>399</v>
      </c>
      <c r="L8" s="264" t="s">
        <v>399</v>
      </c>
      <c r="M8" s="264" t="s">
        <v>399</v>
      </c>
      <c r="N8" s="264" t="s">
        <v>399</v>
      </c>
    </row>
    <row r="9" spans="1:25">
      <c r="A9" s="255">
        <v>1</v>
      </c>
      <c r="B9" s="266">
        <v>712296</v>
      </c>
      <c r="C9" s="267">
        <v>39434</v>
      </c>
      <c r="D9" s="267">
        <v>39437</v>
      </c>
      <c r="E9" s="268" t="s">
        <v>400</v>
      </c>
      <c r="F9" s="268">
        <v>35</v>
      </c>
      <c r="G9" s="269">
        <v>6.69</v>
      </c>
      <c r="H9" s="270">
        <v>59.82</v>
      </c>
      <c r="I9" s="268">
        <v>0.02</v>
      </c>
      <c r="J9" s="268">
        <v>14</v>
      </c>
      <c r="K9" s="268" t="s">
        <v>401</v>
      </c>
      <c r="L9" s="268">
        <v>1</v>
      </c>
      <c r="M9" s="268">
        <v>0.1</v>
      </c>
      <c r="N9" s="268">
        <v>0.05</v>
      </c>
      <c r="O9" s="271">
        <f>ROUNDDOWN((3060*H9/100),0)</f>
        <v>1830</v>
      </c>
    </row>
    <row r="10" spans="1:25">
      <c r="A10" s="255">
        <f>(A9+1)</f>
        <v>2</v>
      </c>
      <c r="B10" s="266">
        <v>712297</v>
      </c>
      <c r="C10" s="267">
        <v>39437</v>
      </c>
      <c r="D10" s="267">
        <v>39442</v>
      </c>
      <c r="E10" s="268" t="s">
        <v>400</v>
      </c>
      <c r="F10" s="268">
        <v>45</v>
      </c>
      <c r="G10" s="269">
        <v>7.6</v>
      </c>
      <c r="H10" s="270">
        <v>60.43</v>
      </c>
      <c r="I10" s="268">
        <v>0.02</v>
      </c>
      <c r="J10" s="268">
        <v>14</v>
      </c>
      <c r="K10" s="268" t="s">
        <v>401</v>
      </c>
      <c r="L10" s="268">
        <v>1</v>
      </c>
      <c r="M10" s="268">
        <v>0.1</v>
      </c>
      <c r="N10" s="268">
        <v>0.05</v>
      </c>
      <c r="O10" s="271">
        <f>ROUNDDOWN((3060*H10/100),0)</f>
        <v>1849</v>
      </c>
    </row>
    <row r="11" spans="1:25">
      <c r="A11" s="255">
        <f>(A10+1)</f>
        <v>3</v>
      </c>
      <c r="B11" s="266">
        <v>712298</v>
      </c>
      <c r="C11" s="267">
        <v>39443</v>
      </c>
      <c r="D11" s="267">
        <v>39462</v>
      </c>
      <c r="E11" s="268" t="s">
        <v>400</v>
      </c>
      <c r="F11" s="268">
        <v>40</v>
      </c>
      <c r="G11" s="269">
        <v>6.94</v>
      </c>
      <c r="H11" s="270">
        <v>57.72</v>
      </c>
      <c r="I11" s="268">
        <v>0.03</v>
      </c>
      <c r="J11" s="268">
        <v>14</v>
      </c>
      <c r="K11" s="268" t="s">
        <v>401</v>
      </c>
      <c r="L11" s="268">
        <v>1</v>
      </c>
      <c r="M11" s="268">
        <v>0.1</v>
      </c>
      <c r="N11" s="268">
        <v>0.05</v>
      </c>
      <c r="O11" s="271">
        <f>ROUNDDOWN((3060*H11/100),0)</f>
        <v>1766</v>
      </c>
    </row>
    <row r="12" spans="1:25">
      <c r="A12" s="255">
        <f>(A11+1)</f>
        <v>4</v>
      </c>
      <c r="B12" s="266">
        <v>801299</v>
      </c>
      <c r="C12" s="267">
        <v>39478</v>
      </c>
      <c r="D12" s="267">
        <v>39478</v>
      </c>
      <c r="E12" s="268" t="s">
        <v>400</v>
      </c>
      <c r="F12" s="268">
        <v>40</v>
      </c>
      <c r="G12" s="269">
        <v>6.7</v>
      </c>
      <c r="H12" s="270">
        <v>59.29</v>
      </c>
      <c r="I12" s="268">
        <v>0.03</v>
      </c>
      <c r="J12" s="268">
        <v>14</v>
      </c>
      <c r="K12" s="268" t="s">
        <v>401</v>
      </c>
      <c r="L12" s="268">
        <v>1</v>
      </c>
      <c r="M12" s="268">
        <v>0.1</v>
      </c>
      <c r="N12" s="268">
        <v>0.05</v>
      </c>
      <c r="O12" s="271">
        <f>ROUNDDOWN((3060*H12/100),0)</f>
        <v>1814</v>
      </c>
    </row>
    <row r="13" spans="1:25">
      <c r="A13" s="255">
        <f>(A12+1)</f>
        <v>5</v>
      </c>
      <c r="B13" s="266">
        <v>802300</v>
      </c>
      <c r="C13" s="267">
        <v>39487</v>
      </c>
      <c r="D13" s="267">
        <v>39491</v>
      </c>
      <c r="E13" s="268" t="s">
        <v>400</v>
      </c>
      <c r="F13" s="268">
        <v>35</v>
      </c>
      <c r="G13" s="269">
        <v>6.52</v>
      </c>
      <c r="H13" s="270">
        <v>59.41</v>
      </c>
      <c r="I13" s="268">
        <v>0.03</v>
      </c>
      <c r="J13" s="268">
        <v>10</v>
      </c>
      <c r="K13" s="268" t="s">
        <v>401</v>
      </c>
      <c r="L13" s="268">
        <v>1</v>
      </c>
      <c r="M13" s="268">
        <v>0.1</v>
      </c>
      <c r="N13" s="268">
        <v>0.06</v>
      </c>
      <c r="O13" s="271">
        <f>ROUNDDOWN((3060*H13/100),0)</f>
        <v>1817</v>
      </c>
    </row>
    <row r="14" spans="1:25">
      <c r="A14" s="255">
        <f>(A13+1)</f>
        <v>6</v>
      </c>
      <c r="B14" s="266">
        <v>802301</v>
      </c>
      <c r="C14" s="267">
        <v>39498</v>
      </c>
      <c r="D14" s="267">
        <v>39499</v>
      </c>
      <c r="E14" s="268" t="s">
        <v>400</v>
      </c>
      <c r="F14" s="268">
        <v>30</v>
      </c>
      <c r="G14" s="269">
        <v>7.06</v>
      </c>
      <c r="H14" s="270">
        <v>59.23</v>
      </c>
      <c r="I14" s="268">
        <v>0.04</v>
      </c>
      <c r="J14" s="268">
        <v>16</v>
      </c>
      <c r="K14" s="268" t="s">
        <v>401</v>
      </c>
      <c r="L14" s="268">
        <v>1</v>
      </c>
      <c r="M14" s="268">
        <v>0.1</v>
      </c>
      <c r="N14" s="269">
        <v>0.1</v>
      </c>
      <c r="O14" s="271">
        <f>ROUNDDOWN((3060*H14/100),0)</f>
        <v>1812</v>
      </c>
    </row>
    <row r="15" spans="1:25">
      <c r="A15" s="255">
        <f>(A14+1)</f>
        <v>7</v>
      </c>
      <c r="B15" s="266">
        <v>803302</v>
      </c>
      <c r="C15" s="267">
        <v>39512</v>
      </c>
      <c r="D15" s="267">
        <v>39513</v>
      </c>
      <c r="E15" s="268" t="s">
        <v>400</v>
      </c>
      <c r="F15" s="268">
        <v>25</v>
      </c>
      <c r="G15" s="269">
        <v>7.2</v>
      </c>
      <c r="H15" s="270">
        <v>58.6</v>
      </c>
      <c r="I15" s="268">
        <v>0.04</v>
      </c>
      <c r="J15" s="268">
        <v>14</v>
      </c>
      <c r="K15" s="268" t="s">
        <v>401</v>
      </c>
      <c r="L15" s="268">
        <v>1</v>
      </c>
      <c r="M15" s="268">
        <v>0.1</v>
      </c>
      <c r="N15" s="268">
        <v>0.08</v>
      </c>
      <c r="O15" s="271">
        <f>ROUNDDOWN((3060*H15/100),0)</f>
        <v>1793</v>
      </c>
    </row>
    <row r="16" spans="1:25">
      <c r="A16" s="255">
        <f>(A15+1)</f>
        <v>8</v>
      </c>
      <c r="B16" s="266">
        <v>803303</v>
      </c>
      <c r="C16" s="267">
        <v>39518</v>
      </c>
      <c r="D16" s="267">
        <v>39518</v>
      </c>
      <c r="E16" s="268" t="s">
        <v>400</v>
      </c>
      <c r="F16" s="268">
        <v>30</v>
      </c>
      <c r="G16" s="269">
        <v>5.16</v>
      </c>
      <c r="H16" s="270">
        <v>59.3</v>
      </c>
      <c r="I16" s="268">
        <v>0.04</v>
      </c>
      <c r="J16" s="268">
        <v>12</v>
      </c>
      <c r="K16" s="268" t="s">
        <v>401</v>
      </c>
      <c r="L16" s="268">
        <v>2</v>
      </c>
      <c r="M16" s="268">
        <v>0.1</v>
      </c>
      <c r="N16" s="268">
        <v>0.06</v>
      </c>
      <c r="O16" s="271">
        <f>ROUNDDOWN((3060*H16/100),0)</f>
        <v>1814</v>
      </c>
    </row>
    <row r="17" spans="1:25">
      <c r="A17" s="255">
        <f>(A16+1)</f>
        <v>9</v>
      </c>
      <c r="B17" s="266">
        <v>803304</v>
      </c>
      <c r="C17" s="267">
        <v>39528</v>
      </c>
      <c r="D17" s="267">
        <v>39528</v>
      </c>
      <c r="E17" s="268" t="s">
        <v>400</v>
      </c>
      <c r="F17" s="268">
        <v>35</v>
      </c>
      <c r="G17" s="269">
        <v>6.85</v>
      </c>
      <c r="H17" s="270">
        <v>59.07</v>
      </c>
      <c r="I17" s="268">
        <v>0.02</v>
      </c>
      <c r="J17" s="268">
        <v>10</v>
      </c>
      <c r="K17" s="268" t="s">
        <v>401</v>
      </c>
      <c r="L17" s="268">
        <v>1</v>
      </c>
      <c r="M17" s="268">
        <v>0.1</v>
      </c>
      <c r="N17" s="268">
        <v>0.05</v>
      </c>
      <c r="O17" s="271">
        <f>ROUNDDOWN((3060*H17/100),0)</f>
        <v>1807</v>
      </c>
    </row>
    <row r="18" spans="1:25">
      <c r="A18" s="255">
        <f>(A17+1)</f>
        <v>10</v>
      </c>
      <c r="B18" s="266">
        <v>803305</v>
      </c>
      <c r="C18" s="267">
        <v>39535</v>
      </c>
      <c r="D18" s="267">
        <v>39538</v>
      </c>
      <c r="E18" s="268" t="s">
        <v>400</v>
      </c>
      <c r="F18" s="268">
        <v>30</v>
      </c>
      <c r="G18" s="269">
        <v>7.02</v>
      </c>
      <c r="H18" s="270">
        <v>60.46</v>
      </c>
      <c r="I18" s="268">
        <v>0.04</v>
      </c>
      <c r="J18" s="268">
        <v>10</v>
      </c>
      <c r="K18" s="268" t="s">
        <v>401</v>
      </c>
      <c r="L18" s="268">
        <v>1</v>
      </c>
      <c r="M18" s="268">
        <v>0.1</v>
      </c>
      <c r="N18" s="268">
        <v>0.08</v>
      </c>
      <c r="O18" s="271">
        <f>ROUNDDOWN((3060*H18/100),0)</f>
        <v>1850</v>
      </c>
    </row>
    <row r="19" spans="1:25">
      <c r="A19" s="255">
        <f>(A18+1)</f>
        <v>11</v>
      </c>
      <c r="B19" s="266">
        <v>804306</v>
      </c>
      <c r="C19" s="267">
        <v>39539</v>
      </c>
      <c r="D19" s="267">
        <v>39546</v>
      </c>
      <c r="E19" s="268" t="s">
        <v>400</v>
      </c>
      <c r="F19" s="268">
        <v>25</v>
      </c>
      <c r="G19" s="269">
        <v>5.76</v>
      </c>
      <c r="H19" s="270">
        <v>59.4</v>
      </c>
      <c r="I19" s="268">
        <v>0.02</v>
      </c>
      <c r="J19" s="268">
        <v>14</v>
      </c>
      <c r="K19" s="268" t="s">
        <v>401</v>
      </c>
      <c r="L19" s="268">
        <v>1</v>
      </c>
      <c r="M19" s="268">
        <v>0.1</v>
      </c>
      <c r="N19" s="268">
        <v>0.05</v>
      </c>
      <c r="O19" s="271">
        <f>ROUNDDOWN((3060*H19/100),0)</f>
        <v>1817</v>
      </c>
    </row>
    <row r="20" spans="1:25">
      <c r="A20" s="255">
        <f>(A19+1)</f>
        <v>12</v>
      </c>
      <c r="B20" s="266">
        <v>804307</v>
      </c>
      <c r="C20" s="267">
        <v>39550</v>
      </c>
      <c r="D20" s="267">
        <v>39553</v>
      </c>
      <c r="E20" s="268" t="s">
        <v>400</v>
      </c>
      <c r="F20" s="268">
        <v>35</v>
      </c>
      <c r="G20" s="269">
        <v>5.68</v>
      </c>
      <c r="H20" s="270">
        <v>60.06</v>
      </c>
      <c r="I20" s="268">
        <v>0.02</v>
      </c>
      <c r="J20" s="268">
        <v>12</v>
      </c>
      <c r="K20" s="268" t="s">
        <v>401</v>
      </c>
      <c r="L20" s="268">
        <v>1</v>
      </c>
      <c r="M20" s="268">
        <v>0.1</v>
      </c>
      <c r="N20" s="268">
        <v>0.05</v>
      </c>
      <c r="O20" s="271">
        <f>ROUNDDOWN((3060*H20/100),0)</f>
        <v>1837</v>
      </c>
    </row>
    <row r="21" spans="1:25">
      <c r="A21" s="255">
        <f>(A20+1)</f>
        <v>13</v>
      </c>
      <c r="B21" s="266">
        <v>804308</v>
      </c>
      <c r="C21" s="267">
        <v>39554</v>
      </c>
      <c r="D21" s="267">
        <v>39556</v>
      </c>
      <c r="E21" s="268" t="s">
        <v>400</v>
      </c>
      <c r="F21" s="268">
        <v>30</v>
      </c>
      <c r="G21" s="269">
        <v>6.57</v>
      </c>
      <c r="H21" s="270">
        <v>59.37</v>
      </c>
      <c r="I21" s="268">
        <v>0.02</v>
      </c>
      <c r="J21" s="268">
        <v>12</v>
      </c>
      <c r="K21" s="268" t="s">
        <v>401</v>
      </c>
      <c r="L21" s="268">
        <v>1</v>
      </c>
      <c r="M21" s="268">
        <v>0.1</v>
      </c>
      <c r="N21" s="268">
        <v>0.04</v>
      </c>
      <c r="O21" s="271">
        <f>ROUNDDOWN((3060*H21/100),0)</f>
        <v>1816</v>
      </c>
    </row>
    <row r="22" spans="1:25">
      <c r="A22" s="255">
        <f>(A21+1)</f>
        <v>14</v>
      </c>
      <c r="B22" s="266">
        <v>804309</v>
      </c>
      <c r="C22" s="267">
        <v>39561</v>
      </c>
      <c r="D22" s="267">
        <v>39562</v>
      </c>
      <c r="E22" s="268" t="s">
        <v>400</v>
      </c>
      <c r="F22" s="268">
        <v>30</v>
      </c>
      <c r="G22" s="269">
        <v>7.15</v>
      </c>
      <c r="H22" s="270">
        <v>60.22</v>
      </c>
      <c r="I22" s="268">
        <v>0.01</v>
      </c>
      <c r="J22" s="268">
        <v>10</v>
      </c>
      <c r="K22" s="268" t="s">
        <v>401</v>
      </c>
      <c r="L22" s="268">
        <v>1</v>
      </c>
      <c r="M22" s="268">
        <v>0.1</v>
      </c>
      <c r="N22" s="268">
        <v>0.04</v>
      </c>
      <c r="O22" s="271">
        <f>ROUNDDOWN((3060*H22/100),0)</f>
        <v>1842</v>
      </c>
    </row>
    <row r="23" spans="1:25">
      <c r="A23" s="255">
        <f>(A22+1)</f>
        <v>15</v>
      </c>
      <c r="B23" s="266">
        <v>805310</v>
      </c>
      <c r="C23" s="267">
        <v>39575</v>
      </c>
      <c r="D23" s="267">
        <v>39580</v>
      </c>
      <c r="E23" s="268" t="s">
        <v>400</v>
      </c>
      <c r="F23" s="268">
        <v>30</v>
      </c>
      <c r="G23" s="269">
        <v>7.05</v>
      </c>
      <c r="H23" s="270">
        <v>59.93</v>
      </c>
      <c r="I23" s="268">
        <v>0.02</v>
      </c>
      <c r="J23" s="268">
        <v>10</v>
      </c>
      <c r="K23" s="268" t="s">
        <v>401</v>
      </c>
      <c r="L23" s="268">
        <v>1</v>
      </c>
      <c r="M23" s="268">
        <v>0.1</v>
      </c>
      <c r="N23" s="268">
        <v>0.05</v>
      </c>
      <c r="O23" s="271">
        <f>ROUNDDOWN((3060*H23/100),0)</f>
        <v>1833</v>
      </c>
    </row>
    <row r="24" spans="1:25">
      <c r="A24" s="255">
        <f>(A23+1)</f>
        <v>16</v>
      </c>
      <c r="B24" s="266">
        <v>805311</v>
      </c>
      <c r="C24" s="267">
        <v>39584</v>
      </c>
      <c r="D24" s="267">
        <v>39587</v>
      </c>
      <c r="E24" s="268" t="s">
        <v>400</v>
      </c>
      <c r="F24" s="268">
        <v>35</v>
      </c>
      <c r="G24" s="269">
        <v>7.1</v>
      </c>
      <c r="H24" s="270">
        <v>60.22</v>
      </c>
      <c r="I24" s="268">
        <v>0.02</v>
      </c>
      <c r="J24" s="268">
        <v>10</v>
      </c>
      <c r="K24" s="268" t="s">
        <v>401</v>
      </c>
      <c r="L24" s="268">
        <v>1</v>
      </c>
      <c r="M24" s="268">
        <v>0.1</v>
      </c>
      <c r="N24" s="268">
        <v>0.06</v>
      </c>
      <c r="O24" s="271">
        <f>ROUNDDOWN((3060*H24/100),0)</f>
        <v>1842</v>
      </c>
    </row>
    <row r="25" spans="1:25">
      <c r="A25" s="255">
        <f>(A24+1)</f>
        <v>17</v>
      </c>
      <c r="B25" s="266">
        <v>806312</v>
      </c>
      <c r="C25" s="267">
        <v>39608</v>
      </c>
      <c r="D25" s="267">
        <v>39610</v>
      </c>
      <c r="E25" s="268" t="s">
        <v>400</v>
      </c>
      <c r="F25" s="268">
        <v>15</v>
      </c>
      <c r="G25" s="269">
        <v>6.6</v>
      </c>
      <c r="H25" s="270">
        <v>59.33</v>
      </c>
      <c r="I25" s="268">
        <v>0.02</v>
      </c>
      <c r="J25" s="268">
        <v>10</v>
      </c>
      <c r="K25" s="268" t="s">
        <v>401</v>
      </c>
      <c r="L25" s="268">
        <v>1</v>
      </c>
      <c r="M25" s="268">
        <v>0.1</v>
      </c>
      <c r="N25" s="268">
        <v>0.05</v>
      </c>
      <c r="O25" s="271">
        <f>ROUNDDOWN((3060*H25/100),0)</f>
        <v>1815</v>
      </c>
    </row>
    <row r="26" spans="1:25">
      <c r="A26" s="255">
        <f>(A25+1)</f>
        <v>18</v>
      </c>
      <c r="B26" s="266">
        <v>806313</v>
      </c>
      <c r="C26" s="267">
        <v>39617</v>
      </c>
      <c r="D26" s="267">
        <v>39618</v>
      </c>
      <c r="E26" s="268" t="s">
        <v>400</v>
      </c>
      <c r="F26" s="268">
        <v>25</v>
      </c>
      <c r="G26" s="269">
        <v>6.11</v>
      </c>
      <c r="H26" s="270">
        <v>60.3</v>
      </c>
      <c r="I26" s="268">
        <v>0.02</v>
      </c>
      <c r="J26" s="268">
        <v>16</v>
      </c>
      <c r="K26" s="268" t="s">
        <v>401</v>
      </c>
      <c r="L26" s="268">
        <v>1</v>
      </c>
      <c r="M26" s="268">
        <v>0.1</v>
      </c>
      <c r="N26" s="268">
        <v>0.05</v>
      </c>
      <c r="O26" s="271">
        <f>ROUNDDOWN((3060*H26/100),0)</f>
        <v>1845</v>
      </c>
    </row>
    <row r="27" spans="1:25">
      <c r="A27" s="255">
        <f>(A26+1)</f>
        <v>19</v>
      </c>
      <c r="B27" s="266">
        <v>806314</v>
      </c>
      <c r="C27" s="267">
        <v>39623</v>
      </c>
      <c r="D27" s="267">
        <v>39626</v>
      </c>
      <c r="E27" s="268" t="s">
        <v>400</v>
      </c>
      <c r="F27" s="268">
        <v>35</v>
      </c>
      <c r="G27" s="269">
        <v>6.72</v>
      </c>
      <c r="H27" s="270">
        <v>60.24</v>
      </c>
      <c r="I27" s="268">
        <v>0.02</v>
      </c>
      <c r="J27" s="268">
        <v>24</v>
      </c>
      <c r="K27" s="268" t="s">
        <v>401</v>
      </c>
      <c r="L27" s="268">
        <v>1</v>
      </c>
      <c r="M27" s="268">
        <v>0.1</v>
      </c>
      <c r="N27" s="268">
        <v>0.05</v>
      </c>
      <c r="O27" s="271">
        <f>ROUNDDOWN((3060*H27/100),0)</f>
        <v>1843</v>
      </c>
    </row>
    <row r="28" spans="1:25">
      <c r="A28" s="255">
        <f>(A27+1)</f>
        <v>20</v>
      </c>
      <c r="B28" s="266">
        <v>807315</v>
      </c>
      <c r="C28" s="267">
        <v>39630</v>
      </c>
      <c r="D28" s="267">
        <v>39632</v>
      </c>
      <c r="E28" s="268" t="s">
        <v>400</v>
      </c>
      <c r="F28" s="268">
        <v>25</v>
      </c>
      <c r="G28" s="269">
        <v>6.28</v>
      </c>
      <c r="H28" s="270">
        <v>60.32</v>
      </c>
      <c r="I28" s="268">
        <v>0.02</v>
      </c>
      <c r="J28" s="268">
        <v>10</v>
      </c>
      <c r="K28" s="268" t="s">
        <v>401</v>
      </c>
      <c r="L28" s="268">
        <v>1</v>
      </c>
      <c r="M28" s="268">
        <v>0.1</v>
      </c>
      <c r="N28" s="268">
        <v>0.05</v>
      </c>
      <c r="O28" s="271">
        <f>ROUNDDOWN((3060*H28/100),0)</f>
        <v>1845</v>
      </c>
    </row>
    <row r="29" spans="1:25">
      <c r="A29" s="255">
        <f>(A28+1)</f>
        <v>21</v>
      </c>
      <c r="B29" s="266">
        <v>808316</v>
      </c>
      <c r="C29" s="267">
        <v>39685</v>
      </c>
      <c r="D29" s="267">
        <v>39689</v>
      </c>
      <c r="E29" s="268" t="s">
        <v>400</v>
      </c>
      <c r="F29" s="268">
        <v>20</v>
      </c>
      <c r="G29" s="269">
        <v>7.17</v>
      </c>
      <c r="H29" s="270">
        <v>61.46</v>
      </c>
      <c r="I29" s="268">
        <v>0.03</v>
      </c>
      <c r="J29" s="268">
        <v>12</v>
      </c>
      <c r="K29" s="268" t="s">
        <v>401</v>
      </c>
      <c r="L29" s="268">
        <v>1</v>
      </c>
      <c r="M29" s="268">
        <v>0.1</v>
      </c>
      <c r="N29" s="268">
        <v>0.05</v>
      </c>
      <c r="O29" s="271">
        <f>ROUNDDOWN((3060*H29/100),0)</f>
        <v>1880</v>
      </c>
    </row>
    <row r="30" spans="1:25">
      <c r="A30" s="255">
        <f>(A29+1)</f>
        <v>22</v>
      </c>
      <c r="B30" s="266">
        <v>809317</v>
      </c>
      <c r="C30" s="267">
        <v>39703</v>
      </c>
      <c r="D30" s="267">
        <v>39708</v>
      </c>
      <c r="E30" s="268" t="s">
        <v>400</v>
      </c>
      <c r="F30" s="268">
        <v>40</v>
      </c>
      <c r="G30" s="269">
        <v>6.23</v>
      </c>
      <c r="H30" s="270">
        <v>59.32</v>
      </c>
      <c r="I30" s="268">
        <v>0.02</v>
      </c>
      <c r="J30" s="268">
        <v>12</v>
      </c>
      <c r="K30" s="268" t="s">
        <v>401</v>
      </c>
      <c r="L30" s="268">
        <v>1</v>
      </c>
      <c r="M30" s="268">
        <v>0.1</v>
      </c>
      <c r="N30" s="268">
        <v>0.02</v>
      </c>
      <c r="O30" s="271">
        <f>ROUNDDOWN((3060*H30/100),0)</f>
        <v>1815</v>
      </c>
    </row>
    <row r="31" spans="1:25">
      <c r="A31" s="255">
        <f>(A30+1)</f>
        <v>23</v>
      </c>
      <c r="B31" s="266">
        <v>809318</v>
      </c>
      <c r="C31" s="267">
        <v>39713</v>
      </c>
      <c r="D31" s="267">
        <v>39716</v>
      </c>
      <c r="E31" s="268" t="s">
        <v>400</v>
      </c>
      <c r="F31" s="268">
        <v>40</v>
      </c>
      <c r="G31" s="269">
        <v>6.8</v>
      </c>
      <c r="H31" s="270">
        <v>58.31</v>
      </c>
      <c r="I31" s="268">
        <v>0.02</v>
      </c>
      <c r="J31" s="268">
        <v>18</v>
      </c>
      <c r="K31" s="268" t="s">
        <v>401</v>
      </c>
      <c r="L31" s="268">
        <v>1</v>
      </c>
      <c r="M31" s="268">
        <v>0.1</v>
      </c>
      <c r="N31" s="268">
        <v>0.02</v>
      </c>
      <c r="O31" s="271">
        <f>ROUNDDOWN((3060*H31/100),0)</f>
        <v>1784</v>
      </c>
    </row>
    <row r="32" spans="1:25">
      <c r="A32" s="255">
        <f>(A31+1)</f>
        <v>24</v>
      </c>
      <c r="B32" s="268">
        <v>810319</v>
      </c>
      <c r="C32" s="267">
        <v>39722</v>
      </c>
      <c r="D32" s="267">
        <v>39724</v>
      </c>
      <c r="E32" s="268" t="s">
        <v>400</v>
      </c>
      <c r="F32" s="268">
        <v>35</v>
      </c>
      <c r="G32" s="269">
        <v>7.04</v>
      </c>
      <c r="H32" s="270">
        <v>59.32</v>
      </c>
      <c r="I32" s="268">
        <v>0.04</v>
      </c>
      <c r="J32" s="268">
        <v>4</v>
      </c>
      <c r="K32" s="268" t="s">
        <v>401</v>
      </c>
      <c r="L32" s="268">
        <v>1</v>
      </c>
      <c r="M32" s="268">
        <v>0.1</v>
      </c>
      <c r="N32" s="268">
        <v>0.02</v>
      </c>
      <c r="O32" s="271">
        <f>ROUNDDOWN((3060*H32/100),0)</f>
        <v>1815</v>
      </c>
      <c r="Y32" s="255">
        <f>(P32-X32)</f>
        <v>0</v>
      </c>
    </row>
    <row r="33" spans="1:15">
      <c r="A33" s="255">
        <f>(A32+1)</f>
        <v>25</v>
      </c>
      <c r="B33" s="266">
        <v>810320</v>
      </c>
      <c r="C33" s="267">
        <v>39729</v>
      </c>
      <c r="D33" s="267">
        <v>39731</v>
      </c>
      <c r="E33" s="268" t="s">
        <v>400</v>
      </c>
      <c r="F33" s="268">
        <v>30</v>
      </c>
      <c r="G33" s="269">
        <v>6.82</v>
      </c>
      <c r="H33" s="270">
        <v>60.55</v>
      </c>
      <c r="I33" s="268">
        <v>0.03</v>
      </c>
      <c r="J33" s="268">
        <v>14</v>
      </c>
      <c r="K33" s="268" t="s">
        <v>401</v>
      </c>
      <c r="L33" s="268">
        <v>1</v>
      </c>
      <c r="M33" s="268">
        <v>0.1</v>
      </c>
      <c r="N33" s="268">
        <v>0.02</v>
      </c>
      <c r="O33" s="271">
        <f>ROUNDDOWN((3060*H33/100),0)</f>
        <v>1852</v>
      </c>
    </row>
    <row r="34" spans="1:15">
      <c r="A34" s="255">
        <f>(A33+1)</f>
        <v>26</v>
      </c>
      <c r="B34" s="266">
        <v>810321</v>
      </c>
      <c r="C34" s="267">
        <v>39736</v>
      </c>
      <c r="D34" s="267">
        <v>39737</v>
      </c>
      <c r="E34" s="268" t="s">
        <v>400</v>
      </c>
      <c r="F34" s="268">
        <v>40</v>
      </c>
      <c r="G34" s="269">
        <v>7.21</v>
      </c>
      <c r="H34" s="270">
        <v>59.14</v>
      </c>
      <c r="I34" s="268">
        <v>0.04</v>
      </c>
      <c r="J34" s="268">
        <v>4</v>
      </c>
      <c r="K34" s="268" t="s">
        <v>401</v>
      </c>
      <c r="L34" s="268">
        <v>1</v>
      </c>
      <c r="M34" s="268">
        <v>0.1</v>
      </c>
      <c r="N34" s="268">
        <v>0.03</v>
      </c>
      <c r="O34" s="271">
        <f>ROUNDDOWN((3060*H34/100),0)</f>
        <v>1809</v>
      </c>
    </row>
    <row r="35" spans="1:15">
      <c r="A35" s="255">
        <f>(A34+1)</f>
        <v>27</v>
      </c>
      <c r="B35" s="266">
        <v>810322</v>
      </c>
      <c r="C35" s="267">
        <v>39743</v>
      </c>
      <c r="D35" s="267">
        <v>39744</v>
      </c>
      <c r="E35" s="268" t="s">
        <v>400</v>
      </c>
      <c r="F35" s="268">
        <v>35</v>
      </c>
      <c r="G35" s="269">
        <v>6.71</v>
      </c>
      <c r="H35" s="270">
        <v>59.75</v>
      </c>
      <c r="I35" s="268">
        <v>0.04</v>
      </c>
      <c r="J35" s="268">
        <v>14</v>
      </c>
      <c r="K35" s="268" t="s">
        <v>401</v>
      </c>
      <c r="L35" s="268">
        <v>1</v>
      </c>
      <c r="M35" s="268">
        <v>0.1</v>
      </c>
      <c r="N35" s="268">
        <v>0.03</v>
      </c>
      <c r="O35" s="271">
        <f>ROUNDDOWN((3060*H35/100),0)</f>
        <v>1828</v>
      </c>
    </row>
    <row r="36" spans="1:15">
      <c r="A36" s="255">
        <f>(A35+1)</f>
        <v>28</v>
      </c>
      <c r="B36" s="266">
        <v>810323</v>
      </c>
      <c r="C36" s="267">
        <v>39750</v>
      </c>
      <c r="D36" s="267">
        <v>39751</v>
      </c>
      <c r="E36" s="268" t="s">
        <v>400</v>
      </c>
      <c r="F36" s="268">
        <v>35</v>
      </c>
      <c r="G36" s="269">
        <v>6.67</v>
      </c>
      <c r="H36" s="270">
        <v>59.46</v>
      </c>
      <c r="I36" s="268">
        <v>0.04</v>
      </c>
      <c r="J36" s="268">
        <v>2</v>
      </c>
      <c r="K36" s="268" t="s">
        <v>401</v>
      </c>
      <c r="L36" s="268">
        <v>1</v>
      </c>
      <c r="M36" s="268">
        <v>0.1</v>
      </c>
      <c r="N36" s="268">
        <v>0.05</v>
      </c>
      <c r="O36" s="271">
        <f>ROUNDDOWN((3060*H36/100),0)</f>
        <v>1819</v>
      </c>
    </row>
    <row r="37" spans="1:15">
      <c r="A37" s="255">
        <f>(A36+1)</f>
        <v>29</v>
      </c>
      <c r="B37" s="266">
        <v>811324</v>
      </c>
      <c r="C37" s="267">
        <v>39757</v>
      </c>
      <c r="D37" s="267">
        <v>39758</v>
      </c>
      <c r="E37" s="268" t="s">
        <v>400</v>
      </c>
      <c r="F37" s="268">
        <v>40</v>
      </c>
      <c r="G37" s="269">
        <v>6.96</v>
      </c>
      <c r="H37" s="270">
        <v>59.2</v>
      </c>
      <c r="I37" s="268">
        <v>0.04</v>
      </c>
      <c r="J37" s="268">
        <v>4</v>
      </c>
      <c r="K37" s="268" t="s">
        <v>401</v>
      </c>
      <c r="L37" s="268">
        <v>1</v>
      </c>
      <c r="M37" s="268">
        <v>0.1</v>
      </c>
      <c r="N37" s="268">
        <v>0.02</v>
      </c>
      <c r="O37" s="271">
        <f>ROUNDDOWN((3060*H37/100),0)</f>
        <v>1811</v>
      </c>
    </row>
    <row r="38" spans="1:15">
      <c r="A38" s="255">
        <f>(A37+1)</f>
        <v>30</v>
      </c>
      <c r="B38" s="266">
        <v>811325</v>
      </c>
      <c r="C38" s="267">
        <v>39765</v>
      </c>
      <c r="D38" s="267">
        <v>39766</v>
      </c>
      <c r="E38" s="268" t="s">
        <v>400</v>
      </c>
      <c r="F38" s="268">
        <v>45</v>
      </c>
      <c r="G38" s="269">
        <v>6.91</v>
      </c>
      <c r="H38" s="270">
        <v>58.68</v>
      </c>
      <c r="I38" s="268">
        <v>0.05</v>
      </c>
      <c r="J38" s="268">
        <v>4</v>
      </c>
      <c r="K38" s="268" t="s">
        <v>401</v>
      </c>
      <c r="L38" s="268">
        <v>1</v>
      </c>
      <c r="M38" s="268">
        <v>0.1</v>
      </c>
      <c r="N38" s="268">
        <v>0.03</v>
      </c>
      <c r="O38" s="271">
        <f>ROUNDDOWN((3060*H38/100),0)</f>
        <v>1795</v>
      </c>
    </row>
    <row r="39" spans="1:15">
      <c r="A39" s="255">
        <f>(A38+1)</f>
        <v>31</v>
      </c>
      <c r="B39" s="266">
        <v>811326</v>
      </c>
      <c r="C39" s="267">
        <v>39771</v>
      </c>
      <c r="D39" s="267">
        <v>39772</v>
      </c>
      <c r="E39" s="268" t="s">
        <v>400</v>
      </c>
      <c r="F39" s="268">
        <v>40</v>
      </c>
      <c r="G39" s="269">
        <v>6</v>
      </c>
      <c r="H39" s="270">
        <v>59.48</v>
      </c>
      <c r="I39" s="268">
        <v>0.05</v>
      </c>
      <c r="J39" s="268">
        <v>2</v>
      </c>
      <c r="K39" s="268" t="s">
        <v>401</v>
      </c>
      <c r="L39" s="268">
        <v>1</v>
      </c>
      <c r="M39" s="268">
        <v>0.1</v>
      </c>
      <c r="N39" s="268">
        <v>0.03</v>
      </c>
      <c r="O39" s="271">
        <f>ROUNDDOWN((3060*H39/100),0)</f>
        <v>1820</v>
      </c>
    </row>
    <row r="40" spans="1:15">
      <c r="A40" s="255">
        <f>(A39+1)</f>
        <v>32</v>
      </c>
      <c r="B40" s="266">
        <v>811327</v>
      </c>
      <c r="C40" s="267">
        <v>39778</v>
      </c>
      <c r="D40" s="267">
        <v>39779</v>
      </c>
      <c r="E40" s="268" t="s">
        <v>400</v>
      </c>
      <c r="F40" s="268">
        <v>35</v>
      </c>
      <c r="G40" s="269">
        <v>6.49</v>
      </c>
      <c r="H40" s="270">
        <v>59.1</v>
      </c>
      <c r="I40" s="268">
        <v>0.04</v>
      </c>
      <c r="J40" s="268">
        <v>2</v>
      </c>
      <c r="K40" s="268" t="s">
        <v>401</v>
      </c>
      <c r="L40" s="268">
        <v>1</v>
      </c>
      <c r="M40" s="268">
        <v>0.1</v>
      </c>
      <c r="N40" s="268">
        <v>0.03</v>
      </c>
      <c r="O40" s="271">
        <f>ROUNDDOWN((3060*H40/100),0)</f>
        <v>1808</v>
      </c>
    </row>
    <row r="41" spans="1:15">
      <c r="A41" s="255">
        <f>(A40+1)</f>
        <v>33</v>
      </c>
      <c r="B41" s="266">
        <v>812328</v>
      </c>
      <c r="C41" s="267">
        <v>39788</v>
      </c>
      <c r="D41" s="267">
        <v>39790</v>
      </c>
      <c r="E41" s="268" t="s">
        <v>400</v>
      </c>
      <c r="F41" s="268">
        <v>35</v>
      </c>
      <c r="G41" s="269">
        <v>6.9</v>
      </c>
      <c r="H41" s="270">
        <v>61.64</v>
      </c>
      <c r="I41" s="268">
        <v>0.04</v>
      </c>
      <c r="J41" s="268">
        <v>2</v>
      </c>
      <c r="K41" s="268" t="s">
        <v>401</v>
      </c>
      <c r="L41" s="268">
        <v>1</v>
      </c>
      <c r="M41" s="268">
        <v>0.1</v>
      </c>
      <c r="N41" s="268">
        <v>0.03</v>
      </c>
      <c r="O41" s="271">
        <f>ROUNDDOWN((3060*H41/100),0)</f>
        <v>1886</v>
      </c>
    </row>
    <row r="42" spans="1:15">
      <c r="A42" s="255">
        <f>(A41+1)</f>
        <v>34</v>
      </c>
      <c r="B42" s="266">
        <v>812329</v>
      </c>
      <c r="C42" s="267">
        <v>39795</v>
      </c>
      <c r="D42" s="267">
        <v>39798</v>
      </c>
      <c r="E42" s="268" t="s">
        <v>400</v>
      </c>
      <c r="F42" s="268">
        <v>40</v>
      </c>
      <c r="G42" s="269">
        <v>6.32</v>
      </c>
      <c r="H42" s="270">
        <v>59.05</v>
      </c>
      <c r="I42" s="268">
        <v>0.04</v>
      </c>
      <c r="J42" s="268">
        <v>8</v>
      </c>
      <c r="K42" s="268" t="s">
        <v>401</v>
      </c>
      <c r="L42" s="268">
        <v>1</v>
      </c>
      <c r="M42" s="268">
        <v>0.1</v>
      </c>
      <c r="N42" s="268">
        <v>0.04</v>
      </c>
      <c r="O42" s="271">
        <f>ROUNDDOWN((3060*H42/100),0)</f>
        <v>1806</v>
      </c>
    </row>
    <row r="43" spans="1:15">
      <c r="A43" s="255">
        <f>(A42+1)</f>
        <v>35</v>
      </c>
      <c r="B43" s="266">
        <v>901330</v>
      </c>
      <c r="C43" s="267">
        <v>39823</v>
      </c>
      <c r="D43" s="267">
        <v>39827</v>
      </c>
      <c r="E43" s="268" t="s">
        <v>400</v>
      </c>
      <c r="F43" s="268">
        <v>25</v>
      </c>
      <c r="G43" s="269">
        <v>6.11</v>
      </c>
      <c r="H43" s="270">
        <v>59.56</v>
      </c>
      <c r="I43" s="268">
        <v>0.02</v>
      </c>
      <c r="J43" s="268">
        <v>4</v>
      </c>
      <c r="K43" s="268" t="s">
        <v>401</v>
      </c>
      <c r="L43" s="268">
        <v>3</v>
      </c>
      <c r="M43" s="268">
        <v>0.1</v>
      </c>
      <c r="N43" s="268">
        <v>0.02</v>
      </c>
      <c r="O43" s="271">
        <f>ROUNDDOWN((3060*H43/100),0)</f>
        <v>1822</v>
      </c>
    </row>
    <row r="44" spans="1:15">
      <c r="A44" s="255">
        <f>(A43+1)</f>
        <v>36</v>
      </c>
      <c r="B44" s="266">
        <v>901331</v>
      </c>
      <c r="C44" s="267">
        <v>39834</v>
      </c>
      <c r="D44" s="267">
        <v>39835</v>
      </c>
      <c r="E44" s="268" t="s">
        <v>400</v>
      </c>
      <c r="F44" s="268">
        <v>35</v>
      </c>
      <c r="G44" s="269">
        <v>6.45</v>
      </c>
      <c r="H44" s="270">
        <v>59.63</v>
      </c>
      <c r="I44" s="268">
        <v>0.02</v>
      </c>
      <c r="J44" s="268">
        <v>14</v>
      </c>
      <c r="K44" s="268" t="s">
        <v>401</v>
      </c>
      <c r="L44" s="268">
        <v>1</v>
      </c>
      <c r="M44" s="268">
        <v>0.1</v>
      </c>
      <c r="N44" s="268">
        <v>0.02</v>
      </c>
      <c r="O44" s="271">
        <f>ROUNDDOWN((3060*H44/100),0)</f>
        <v>1824</v>
      </c>
    </row>
    <row r="45" spans="1:15">
      <c r="A45" s="255">
        <f>(A44+1)</f>
        <v>37</v>
      </c>
      <c r="B45" s="266">
        <v>903332</v>
      </c>
      <c r="C45" s="267">
        <v>39874</v>
      </c>
      <c r="D45" s="267">
        <v>39876</v>
      </c>
      <c r="E45" s="268" t="s">
        <v>400</v>
      </c>
      <c r="F45" s="268">
        <v>30</v>
      </c>
      <c r="G45" s="269">
        <v>6.4</v>
      </c>
      <c r="H45" s="270">
        <v>61.23</v>
      </c>
      <c r="I45" s="268">
        <v>0.03</v>
      </c>
      <c r="J45" s="268">
        <v>14</v>
      </c>
      <c r="K45" s="268" t="s">
        <v>401</v>
      </c>
      <c r="L45" s="268">
        <v>1</v>
      </c>
      <c r="M45" s="268">
        <v>0.1</v>
      </c>
      <c r="N45" s="268">
        <v>0.04</v>
      </c>
      <c r="O45" s="271">
        <f>ROUNDDOWN((3060*H45/100),0)</f>
        <v>1873</v>
      </c>
    </row>
    <row r="46" spans="1:15">
      <c r="A46" s="255">
        <f>(A45+1)</f>
        <v>38</v>
      </c>
      <c r="B46" s="266">
        <v>903333</v>
      </c>
      <c r="C46" s="267">
        <v>39880</v>
      </c>
      <c r="D46" s="267">
        <v>39882</v>
      </c>
      <c r="E46" s="268" t="s">
        <v>400</v>
      </c>
      <c r="F46" s="268">
        <v>30</v>
      </c>
      <c r="G46" s="269">
        <v>6.41</v>
      </c>
      <c r="H46" s="270">
        <v>60.14</v>
      </c>
      <c r="I46" s="268">
        <v>0.04</v>
      </c>
      <c r="J46" s="268">
        <v>2</v>
      </c>
      <c r="K46" s="268" t="s">
        <v>401</v>
      </c>
      <c r="L46" s="268">
        <v>1</v>
      </c>
      <c r="M46" s="268">
        <v>0.1</v>
      </c>
      <c r="N46" s="268">
        <v>0.05</v>
      </c>
      <c r="O46" s="271">
        <f>ROUNDDOWN((3060*H46/100),0)</f>
        <v>1840</v>
      </c>
    </row>
    <row r="47" spans="1:15">
      <c r="A47" s="255">
        <f>(A46+1)</f>
        <v>39</v>
      </c>
      <c r="B47" s="266">
        <v>903334</v>
      </c>
      <c r="C47" s="267">
        <v>39892</v>
      </c>
      <c r="D47" s="267">
        <v>39898</v>
      </c>
      <c r="E47" s="268" t="s">
        <v>400</v>
      </c>
      <c r="F47" s="268">
        <v>25</v>
      </c>
      <c r="G47" s="269">
        <v>6.11</v>
      </c>
      <c r="H47" s="270">
        <v>60.07</v>
      </c>
      <c r="I47" s="268">
        <v>0.04</v>
      </c>
      <c r="J47" s="268">
        <v>4</v>
      </c>
      <c r="K47" s="268" t="s">
        <v>401</v>
      </c>
      <c r="L47" s="268">
        <v>1</v>
      </c>
      <c r="M47" s="268">
        <v>0.1</v>
      </c>
      <c r="N47" s="268">
        <v>0.03</v>
      </c>
      <c r="O47" s="271">
        <f>ROUNDDOWN((3060*H47/100),0)</f>
        <v>1838</v>
      </c>
    </row>
    <row r="48" spans="1:15">
      <c r="A48" s="255">
        <f>(A47+1)</f>
        <v>40</v>
      </c>
      <c r="B48" s="266">
        <v>904335</v>
      </c>
      <c r="C48" s="267">
        <v>39931</v>
      </c>
      <c r="D48" s="267">
        <v>39933</v>
      </c>
      <c r="E48" s="268" t="s">
        <v>400</v>
      </c>
      <c r="F48" s="268">
        <v>30</v>
      </c>
      <c r="G48" s="269">
        <v>6.58</v>
      </c>
      <c r="H48" s="270">
        <v>60.04</v>
      </c>
      <c r="I48" s="268">
        <v>0.03</v>
      </c>
      <c r="J48" s="268">
        <v>20</v>
      </c>
      <c r="K48" s="268" t="s">
        <v>401</v>
      </c>
      <c r="L48" s="268">
        <v>1</v>
      </c>
      <c r="M48" s="268">
        <v>0.1</v>
      </c>
      <c r="N48" s="268">
        <v>0.04</v>
      </c>
      <c r="O48" s="271">
        <f>ROUNDDOWN((3060*H48/100),0)</f>
        <v>1837</v>
      </c>
    </row>
    <row r="49" spans="1:15">
      <c r="A49" s="255">
        <f>(A48+1)</f>
        <v>41</v>
      </c>
      <c r="B49" s="266">
        <v>906336</v>
      </c>
      <c r="C49" s="267">
        <v>39985</v>
      </c>
      <c r="D49" s="267">
        <v>39988</v>
      </c>
      <c r="E49" s="268" t="s">
        <v>400</v>
      </c>
      <c r="F49" s="268">
        <v>35</v>
      </c>
      <c r="G49" s="269">
        <v>6.04</v>
      </c>
      <c r="H49" s="270">
        <v>60.06</v>
      </c>
      <c r="I49" s="268">
        <v>0.03</v>
      </c>
      <c r="J49" s="268">
        <v>18</v>
      </c>
      <c r="K49" s="268" t="s">
        <v>401</v>
      </c>
      <c r="L49" s="268">
        <v>1</v>
      </c>
      <c r="M49" s="268">
        <v>0.1</v>
      </c>
      <c r="N49" s="268">
        <v>0.03</v>
      </c>
      <c r="O49" s="271">
        <f>ROUNDDOWN((3060*H49/100),0)</f>
        <v>1837</v>
      </c>
    </row>
    <row r="50" spans="1:15">
      <c r="A50" s="255">
        <f>(A49+1)</f>
        <v>42</v>
      </c>
      <c r="B50" s="266">
        <v>906337</v>
      </c>
      <c r="C50" s="267">
        <v>39994</v>
      </c>
      <c r="D50" s="267">
        <v>39996</v>
      </c>
      <c r="E50" s="268" t="s">
        <v>400</v>
      </c>
      <c r="F50" s="268">
        <v>35</v>
      </c>
      <c r="G50" s="269">
        <v>6.61</v>
      </c>
      <c r="H50" s="270">
        <v>59.21</v>
      </c>
      <c r="I50" s="268">
        <v>0.01</v>
      </c>
      <c r="J50" s="268">
        <v>10</v>
      </c>
      <c r="K50" s="268" t="s">
        <v>401</v>
      </c>
      <c r="L50" s="268">
        <v>1</v>
      </c>
      <c r="M50" s="268">
        <v>0.1</v>
      </c>
      <c r="N50" s="268">
        <v>0.01</v>
      </c>
      <c r="O50" s="271">
        <f>ROUNDDOWN((3060*H50/100),0)</f>
        <v>1811</v>
      </c>
    </row>
    <row r="51" spans="1:15">
      <c r="A51" s="255">
        <f>(A50+1)</f>
        <v>43</v>
      </c>
      <c r="B51" s="266">
        <v>907338</v>
      </c>
      <c r="C51" s="267">
        <v>39998</v>
      </c>
      <c r="D51" s="267">
        <v>40004</v>
      </c>
      <c r="E51" s="268" t="s">
        <v>400</v>
      </c>
      <c r="F51" s="268">
        <v>35</v>
      </c>
      <c r="G51" s="269">
        <v>6.46</v>
      </c>
      <c r="H51" s="270">
        <v>59.57</v>
      </c>
      <c r="I51" s="268">
        <v>0.01</v>
      </c>
      <c r="J51" s="268">
        <v>6</v>
      </c>
      <c r="K51" s="268" t="s">
        <v>401</v>
      </c>
      <c r="L51" s="268">
        <v>1</v>
      </c>
      <c r="M51" s="268">
        <v>0.1</v>
      </c>
      <c r="N51" s="268">
        <v>0.05</v>
      </c>
      <c r="O51" s="271">
        <f>ROUNDDOWN((3060*H51/100),0)</f>
        <v>1822</v>
      </c>
    </row>
    <row r="52" spans="1:15">
      <c r="A52" s="255">
        <f>(A51+1)</f>
        <v>44</v>
      </c>
      <c r="B52" s="266">
        <v>907339</v>
      </c>
      <c r="C52" s="267">
        <v>40002</v>
      </c>
      <c r="D52" s="267">
        <v>40009</v>
      </c>
      <c r="E52" s="268" t="s">
        <v>400</v>
      </c>
      <c r="F52" s="268">
        <v>30</v>
      </c>
      <c r="G52" s="269">
        <v>6.41</v>
      </c>
      <c r="H52" s="270">
        <v>59.59</v>
      </c>
      <c r="I52" s="268">
        <v>0.02</v>
      </c>
      <c r="J52" s="268">
        <v>12</v>
      </c>
      <c r="K52" s="268" t="s">
        <v>401</v>
      </c>
      <c r="L52" s="268">
        <v>1</v>
      </c>
      <c r="M52" s="268">
        <v>0.1</v>
      </c>
      <c r="N52" s="268">
        <v>0.03</v>
      </c>
      <c r="O52" s="271">
        <f>ROUNDDOWN((3060*H52/100),0)</f>
        <v>1823</v>
      </c>
    </row>
    <row r="53" spans="1:15">
      <c r="A53" s="255">
        <f>(A52+1)</f>
        <v>45</v>
      </c>
      <c r="B53" s="266">
        <v>909340</v>
      </c>
      <c r="C53" s="267">
        <v>40060</v>
      </c>
      <c r="D53" s="267">
        <v>40063</v>
      </c>
      <c r="E53" s="268" t="s">
        <v>400</v>
      </c>
      <c r="F53" s="268">
        <v>30</v>
      </c>
      <c r="G53" s="269">
        <v>7.11</v>
      </c>
      <c r="H53" s="270">
        <v>59.95</v>
      </c>
      <c r="I53" s="268">
        <v>0.03</v>
      </c>
      <c r="J53" s="268">
        <v>4</v>
      </c>
      <c r="K53" s="268" t="s">
        <v>401</v>
      </c>
      <c r="L53" s="268">
        <v>1</v>
      </c>
      <c r="M53" s="268">
        <v>0.1</v>
      </c>
      <c r="N53" s="268">
        <v>0.02</v>
      </c>
      <c r="O53" s="271">
        <f>ROUNDDOWN((3060*H53/100),0)</f>
        <v>1834</v>
      </c>
    </row>
    <row r="54" spans="1:15">
      <c r="A54" s="255">
        <f>(A53+1)</f>
        <v>46</v>
      </c>
      <c r="B54" s="266">
        <v>909341</v>
      </c>
      <c r="C54" s="267">
        <v>40065</v>
      </c>
      <c r="D54" s="267">
        <v>40072</v>
      </c>
      <c r="E54" s="268" t="s">
        <v>400</v>
      </c>
      <c r="F54" s="268">
        <v>50</v>
      </c>
      <c r="G54" s="269">
        <v>6.65</v>
      </c>
      <c r="H54" s="270">
        <v>59.55</v>
      </c>
      <c r="I54" s="268">
        <v>0.03</v>
      </c>
      <c r="J54" s="268">
        <v>2</v>
      </c>
      <c r="K54" s="268" t="s">
        <v>401</v>
      </c>
      <c r="L54" s="268">
        <v>1</v>
      </c>
      <c r="M54" s="268">
        <v>0.1</v>
      </c>
      <c r="N54" s="268">
        <v>0.03</v>
      </c>
      <c r="O54" s="271">
        <f>ROUNDDOWN((3060*H54/100),0)</f>
        <v>1822</v>
      </c>
    </row>
    <row r="55" spans="1:15">
      <c r="A55" s="255">
        <f>(A54+1)</f>
        <v>47</v>
      </c>
      <c r="B55" s="266">
        <v>909342</v>
      </c>
      <c r="C55" s="267">
        <v>40071</v>
      </c>
      <c r="D55" s="267">
        <v>40072</v>
      </c>
      <c r="E55" s="268" t="s">
        <v>400</v>
      </c>
      <c r="F55" s="268">
        <v>35</v>
      </c>
      <c r="G55" s="269">
        <v>6.36</v>
      </c>
      <c r="H55" s="270">
        <v>60</v>
      </c>
      <c r="I55" s="268">
        <v>0.04</v>
      </c>
      <c r="J55" s="268">
        <v>12</v>
      </c>
      <c r="K55" s="268" t="s">
        <v>401</v>
      </c>
      <c r="L55" s="268">
        <v>1</v>
      </c>
      <c r="M55" s="268">
        <v>0.1</v>
      </c>
      <c r="N55" s="268">
        <v>0.03</v>
      </c>
      <c r="O55" s="271">
        <f>ROUNDDOWN((3060*H55/100),0)</f>
        <v>1836</v>
      </c>
    </row>
    <row r="56" spans="1:15">
      <c r="A56" s="255">
        <f>(A55+1)</f>
        <v>48</v>
      </c>
      <c r="B56" s="266">
        <v>909343</v>
      </c>
      <c r="C56" s="267">
        <v>40081</v>
      </c>
      <c r="D56" s="267">
        <v>40085</v>
      </c>
      <c r="E56" s="268" t="s">
        <v>400</v>
      </c>
      <c r="F56" s="268">
        <v>30</v>
      </c>
      <c r="G56" s="269">
        <v>5.26</v>
      </c>
      <c r="H56" s="270">
        <v>60.1</v>
      </c>
      <c r="I56" s="268">
        <v>0.03</v>
      </c>
      <c r="J56" s="268">
        <v>2</v>
      </c>
      <c r="K56" s="268" t="s">
        <v>401</v>
      </c>
      <c r="L56" s="268">
        <v>1</v>
      </c>
      <c r="M56" s="268">
        <v>0.1</v>
      </c>
      <c r="N56" s="268">
        <v>0.02</v>
      </c>
      <c r="O56" s="271">
        <f>ROUNDDOWN((3060*H56/100),0)</f>
        <v>1839</v>
      </c>
    </row>
    <row r="57" spans="1:15">
      <c r="A57" s="255">
        <f>(A56+1)</f>
        <v>49</v>
      </c>
      <c r="B57" s="266">
        <v>910344</v>
      </c>
      <c r="C57" s="267">
        <v>40095</v>
      </c>
      <c r="D57" s="267">
        <v>40100</v>
      </c>
      <c r="E57" s="268" t="s">
        <v>400</v>
      </c>
      <c r="F57" s="268">
        <v>30</v>
      </c>
      <c r="G57" s="269">
        <v>6.21</v>
      </c>
      <c r="H57" s="270">
        <v>58.68</v>
      </c>
      <c r="I57" s="268">
        <v>0.02</v>
      </c>
      <c r="J57" s="268">
        <v>10</v>
      </c>
      <c r="K57" s="268" t="s">
        <v>401</v>
      </c>
      <c r="L57" s="268">
        <v>1</v>
      </c>
      <c r="M57" s="268">
        <v>0.1</v>
      </c>
      <c r="N57" s="268">
        <v>0.04</v>
      </c>
      <c r="O57" s="271">
        <f>ROUNDDOWN((3060*H57/100),0)</f>
        <v>1795</v>
      </c>
    </row>
    <row r="58" spans="1:15">
      <c r="A58" s="255">
        <f>(A57+1)</f>
        <v>50</v>
      </c>
      <c r="B58" s="266">
        <v>910345</v>
      </c>
      <c r="C58" s="267">
        <v>40099</v>
      </c>
      <c r="D58" s="267">
        <v>40100</v>
      </c>
      <c r="E58" s="268" t="s">
        <v>400</v>
      </c>
      <c r="F58" s="268">
        <v>30</v>
      </c>
      <c r="G58" s="269">
        <v>6.67</v>
      </c>
      <c r="H58" s="270">
        <v>59.21</v>
      </c>
      <c r="I58" s="268">
        <v>0.02</v>
      </c>
      <c r="J58" s="268">
        <v>8</v>
      </c>
      <c r="K58" s="268" t="s">
        <v>401</v>
      </c>
      <c r="L58" s="268">
        <v>2</v>
      </c>
      <c r="M58" s="268">
        <v>0.1</v>
      </c>
      <c r="N58" s="268">
        <v>0.04</v>
      </c>
      <c r="O58" s="271">
        <f>ROUNDDOWN((3060*H58/100),0)</f>
        <v>1811</v>
      </c>
    </row>
    <row r="59" spans="1:15">
      <c r="A59" s="255">
        <f>(A58+1)</f>
        <v>51</v>
      </c>
      <c r="B59" s="266">
        <v>910346</v>
      </c>
      <c r="C59" s="267">
        <v>40119</v>
      </c>
      <c r="D59" s="267">
        <v>40123</v>
      </c>
      <c r="E59" s="268" t="s">
        <v>400</v>
      </c>
      <c r="F59" s="268">
        <v>30</v>
      </c>
      <c r="G59" s="269">
        <v>6.76</v>
      </c>
      <c r="H59" s="270">
        <v>60.09</v>
      </c>
      <c r="I59" s="268">
        <v>0.04</v>
      </c>
      <c r="J59" s="268">
        <v>4</v>
      </c>
      <c r="K59" s="268" t="s">
        <v>401</v>
      </c>
      <c r="L59" s="268">
        <v>1</v>
      </c>
      <c r="M59" s="268">
        <v>0.1</v>
      </c>
      <c r="N59" s="268">
        <v>0.02</v>
      </c>
      <c r="O59" s="271">
        <f>ROUNDDOWN((3060*H59/100),0)</f>
        <v>1838</v>
      </c>
    </row>
    <row r="60" spans="1:15">
      <c r="A60" s="255">
        <f>(A59+1)</f>
        <v>52</v>
      </c>
      <c r="B60" s="266">
        <v>911347</v>
      </c>
      <c r="C60" s="267">
        <v>40133</v>
      </c>
      <c r="D60" s="267">
        <v>40135</v>
      </c>
      <c r="E60" s="268" t="s">
        <v>400</v>
      </c>
      <c r="F60" s="268">
        <v>30</v>
      </c>
      <c r="G60" s="269">
        <v>5.7</v>
      </c>
      <c r="H60" s="270">
        <v>58.92</v>
      </c>
      <c r="I60" s="268">
        <v>0.03</v>
      </c>
      <c r="J60" s="268">
        <v>2</v>
      </c>
      <c r="K60" s="268" t="s">
        <v>401</v>
      </c>
      <c r="L60" s="268">
        <v>1</v>
      </c>
      <c r="M60" s="268">
        <v>0.1</v>
      </c>
      <c r="N60" s="268">
        <v>0.04</v>
      </c>
      <c r="O60" s="271">
        <f>ROUNDDOWN((3060*H60/100),0)</f>
        <v>1802</v>
      </c>
    </row>
    <row r="61" spans="1:15">
      <c r="A61" s="255">
        <f>(A60+1)</f>
        <v>53</v>
      </c>
      <c r="B61" s="266">
        <v>911348</v>
      </c>
      <c r="C61" s="267">
        <v>40147</v>
      </c>
      <c r="D61" s="267">
        <v>40150</v>
      </c>
      <c r="E61" s="268" t="s">
        <v>400</v>
      </c>
      <c r="F61" s="268">
        <v>25</v>
      </c>
      <c r="G61" s="269">
        <v>6.24</v>
      </c>
      <c r="H61" s="270">
        <v>59.75</v>
      </c>
      <c r="I61" s="268">
        <v>0.02</v>
      </c>
      <c r="J61" s="268">
        <v>2</v>
      </c>
      <c r="K61" s="268" t="s">
        <v>401</v>
      </c>
      <c r="L61" s="268">
        <v>2</v>
      </c>
      <c r="M61" s="268">
        <v>0.1</v>
      </c>
      <c r="N61" s="268">
        <v>0.04</v>
      </c>
      <c r="O61" s="271">
        <f>ROUNDDOWN((3060*H61/100),0)</f>
        <v>1828</v>
      </c>
    </row>
    <row r="62" spans="1:15">
      <c r="A62" s="255">
        <f>(A61+1)</f>
        <v>54</v>
      </c>
      <c r="B62" s="266">
        <v>912349</v>
      </c>
      <c r="C62" s="267">
        <v>40161</v>
      </c>
      <c r="D62" s="267">
        <v>40165</v>
      </c>
      <c r="E62" s="268" t="s">
        <v>400</v>
      </c>
      <c r="F62" s="268">
        <v>35</v>
      </c>
      <c r="G62" s="269">
        <v>6.96</v>
      </c>
      <c r="H62" s="270">
        <v>59.06</v>
      </c>
      <c r="I62" s="268">
        <v>0.04</v>
      </c>
      <c r="J62" s="268">
        <v>2</v>
      </c>
      <c r="K62" s="268" t="s">
        <v>401</v>
      </c>
      <c r="L62" s="268">
        <v>1</v>
      </c>
      <c r="M62" s="268">
        <v>0.1</v>
      </c>
      <c r="N62" s="268">
        <v>0.03</v>
      </c>
      <c r="O62" s="271">
        <f>ROUNDDOWN((3060*H62/100),0)</f>
        <v>1807</v>
      </c>
    </row>
    <row r="63" spans="1:15">
      <c r="A63" s="255">
        <f>(A62+1)</f>
        <v>55</v>
      </c>
      <c r="B63" s="266">
        <v>912350</v>
      </c>
      <c r="C63" s="267">
        <v>40176</v>
      </c>
      <c r="D63" s="267">
        <v>40184</v>
      </c>
      <c r="E63" s="268" t="s">
        <v>400</v>
      </c>
      <c r="F63" s="268">
        <v>25</v>
      </c>
      <c r="G63" s="269">
        <v>6.53</v>
      </c>
      <c r="H63" s="270">
        <v>59.8</v>
      </c>
      <c r="I63" s="268">
        <v>0.03</v>
      </c>
      <c r="J63" s="268">
        <v>8</v>
      </c>
      <c r="K63" s="268" t="s">
        <v>401</v>
      </c>
      <c r="L63" s="268">
        <v>2</v>
      </c>
      <c r="M63" s="268">
        <v>0.1</v>
      </c>
      <c r="N63" s="268">
        <v>0.02</v>
      </c>
      <c r="O63" s="271">
        <f>ROUNDDOWN((3060*H63/100),0)</f>
        <v>1829</v>
      </c>
    </row>
    <row r="64" spans="1:15">
      <c r="A64" s="255">
        <f>(A63+1)</f>
        <v>56</v>
      </c>
      <c r="B64" s="266">
        <v>1001351</v>
      </c>
      <c r="C64" s="267">
        <v>40189</v>
      </c>
      <c r="D64" s="267">
        <v>40192</v>
      </c>
      <c r="E64" s="268" t="s">
        <v>400</v>
      </c>
      <c r="F64" s="268">
        <v>25</v>
      </c>
      <c r="G64" s="269">
        <v>7.12</v>
      </c>
      <c r="H64" s="270">
        <v>59.07</v>
      </c>
      <c r="I64" s="268">
        <v>0.04</v>
      </c>
      <c r="J64" s="268">
        <v>14</v>
      </c>
      <c r="K64" s="268" t="s">
        <v>401</v>
      </c>
      <c r="L64" s="268">
        <v>2</v>
      </c>
      <c r="M64" s="268">
        <v>0.1</v>
      </c>
      <c r="N64" s="268">
        <v>0.02</v>
      </c>
      <c r="O64" s="271">
        <f>ROUNDDOWN((3060*H64/100),0)</f>
        <v>1807</v>
      </c>
    </row>
    <row r="65" spans="1:15">
      <c r="A65" s="255">
        <f>(A64+1)</f>
        <v>57</v>
      </c>
      <c r="B65" s="266">
        <v>1001352</v>
      </c>
      <c r="C65" s="267">
        <v>40194</v>
      </c>
      <c r="D65" s="267">
        <v>40197</v>
      </c>
      <c r="E65" s="268" t="s">
        <v>400</v>
      </c>
      <c r="F65" s="268">
        <v>30</v>
      </c>
      <c r="G65" s="269">
        <v>7.03</v>
      </c>
      <c r="H65" s="270">
        <v>59.16</v>
      </c>
      <c r="I65" s="268">
        <v>0.04</v>
      </c>
      <c r="J65" s="268">
        <v>2</v>
      </c>
      <c r="K65" s="268" t="s">
        <v>401</v>
      </c>
      <c r="L65" s="268">
        <v>1</v>
      </c>
      <c r="M65" s="268">
        <v>0.1</v>
      </c>
      <c r="N65" s="268">
        <v>0.02</v>
      </c>
      <c r="O65" s="271">
        <f>ROUNDDOWN((3060*H65/100),0)</f>
        <v>1810</v>
      </c>
    </row>
    <row r="66" spans="1:15">
      <c r="A66" s="255">
        <f>(A65+1)</f>
        <v>58</v>
      </c>
      <c r="B66" s="266">
        <v>1001353</v>
      </c>
      <c r="C66" s="267">
        <v>40201</v>
      </c>
      <c r="D66" s="267">
        <v>40206</v>
      </c>
      <c r="E66" s="268" t="s">
        <v>400</v>
      </c>
      <c r="F66" s="268">
        <v>30</v>
      </c>
      <c r="G66" s="269">
        <v>6.86</v>
      </c>
      <c r="H66" s="270">
        <v>58.73</v>
      </c>
      <c r="I66" s="268">
        <v>0.02</v>
      </c>
      <c r="J66" s="268">
        <v>2</v>
      </c>
      <c r="K66" s="268" t="s">
        <v>401</v>
      </c>
      <c r="L66" s="268">
        <v>1</v>
      </c>
      <c r="M66" s="268">
        <v>0.1</v>
      </c>
      <c r="N66" s="268">
        <v>0.01</v>
      </c>
      <c r="O66" s="271">
        <f>ROUNDDOWN((3060*H66/100),0)</f>
        <v>1797</v>
      </c>
    </row>
    <row r="67" spans="1:15">
      <c r="A67" s="255">
        <f>(A66+1)</f>
        <v>59</v>
      </c>
      <c r="B67" s="266">
        <v>1001354</v>
      </c>
      <c r="C67" s="267">
        <v>40208</v>
      </c>
      <c r="D67" s="267">
        <v>40211</v>
      </c>
      <c r="E67" s="268" t="s">
        <v>400</v>
      </c>
      <c r="F67" s="268">
        <v>35</v>
      </c>
      <c r="G67" s="269">
        <v>7.11</v>
      </c>
      <c r="H67" s="270">
        <v>59.55</v>
      </c>
      <c r="I67" s="268">
        <v>0.03</v>
      </c>
      <c r="J67" s="268">
        <v>2</v>
      </c>
      <c r="K67" s="268" t="s">
        <v>401</v>
      </c>
      <c r="L67" s="268">
        <v>1</v>
      </c>
      <c r="M67" s="268">
        <v>0.1</v>
      </c>
      <c r="N67" s="268">
        <v>0.01</v>
      </c>
      <c r="O67" s="271">
        <f>ROUNDDOWN((3060*H67/100),0)</f>
        <v>1822</v>
      </c>
    </row>
    <row r="68" spans="1:15">
      <c r="A68" s="255">
        <f>(A67+1)</f>
        <v>60</v>
      </c>
      <c r="B68" s="266">
        <v>1002355</v>
      </c>
      <c r="C68" s="267">
        <v>40214</v>
      </c>
      <c r="D68" s="267">
        <v>40218</v>
      </c>
      <c r="E68" s="268" t="s">
        <v>400</v>
      </c>
      <c r="F68" s="268">
        <v>35</v>
      </c>
      <c r="G68" s="269">
        <v>7.54</v>
      </c>
      <c r="H68" s="270">
        <v>59.77</v>
      </c>
      <c r="I68" s="268">
        <v>0.04</v>
      </c>
      <c r="J68" s="268">
        <v>2</v>
      </c>
      <c r="K68" s="268" t="s">
        <v>401</v>
      </c>
      <c r="L68" s="268">
        <v>1</v>
      </c>
      <c r="M68" s="268">
        <v>0.1</v>
      </c>
      <c r="N68" s="268">
        <v>0.01</v>
      </c>
      <c r="O68" s="271">
        <f>ROUNDDOWN((3060*H68/100),0)</f>
        <v>1828</v>
      </c>
    </row>
    <row r="69" spans="1:15">
      <c r="A69" s="255">
        <f>(A68+1)</f>
        <v>61</v>
      </c>
      <c r="B69" s="266">
        <v>1002356</v>
      </c>
      <c r="C69" s="267">
        <v>40220</v>
      </c>
      <c r="D69" s="267">
        <v>40224</v>
      </c>
      <c r="E69" s="268" t="s">
        <v>400</v>
      </c>
      <c r="F69" s="268">
        <v>35</v>
      </c>
      <c r="G69" s="269">
        <v>7.13</v>
      </c>
      <c r="H69" s="270">
        <v>60.73</v>
      </c>
      <c r="I69" s="268">
        <v>0.04</v>
      </c>
      <c r="J69" s="268">
        <v>2</v>
      </c>
      <c r="K69" s="268" t="s">
        <v>401</v>
      </c>
      <c r="L69" s="268">
        <v>1</v>
      </c>
      <c r="M69" s="268">
        <v>0.1</v>
      </c>
      <c r="N69" s="268">
        <v>0.01</v>
      </c>
      <c r="O69" s="271">
        <f>ROUNDDOWN((3060*H69/100),0)</f>
        <v>1858</v>
      </c>
    </row>
    <row r="70" spans="1:15">
      <c r="A70" s="255">
        <f>(A69+1)</f>
        <v>62</v>
      </c>
      <c r="B70" s="266">
        <v>1004357</v>
      </c>
      <c r="C70" s="267">
        <v>40280</v>
      </c>
      <c r="D70" s="267">
        <v>40282</v>
      </c>
      <c r="E70" s="268" t="s">
        <v>400</v>
      </c>
      <c r="F70" s="268">
        <v>35</v>
      </c>
      <c r="G70" s="269">
        <v>6.97</v>
      </c>
      <c r="H70" s="270">
        <v>59.68</v>
      </c>
      <c r="I70" s="268">
        <v>0.04</v>
      </c>
      <c r="J70" s="268">
        <v>2</v>
      </c>
      <c r="K70" s="268" t="s">
        <v>401</v>
      </c>
      <c r="L70" s="268">
        <v>1</v>
      </c>
      <c r="M70" s="268">
        <v>0.1</v>
      </c>
      <c r="N70" s="268">
        <v>0.04</v>
      </c>
      <c r="O70" s="271">
        <f>ROUNDDOWN((3060*H70/100),0)</f>
        <v>1826</v>
      </c>
    </row>
    <row r="71" spans="1:15">
      <c r="A71" s="255">
        <f>(A70+1)</f>
        <v>63</v>
      </c>
      <c r="B71" s="266">
        <v>1004358</v>
      </c>
      <c r="C71" s="267">
        <v>40287</v>
      </c>
      <c r="D71" s="267">
        <v>40288</v>
      </c>
      <c r="E71" s="268" t="s">
        <v>400</v>
      </c>
      <c r="F71" s="268">
        <v>35</v>
      </c>
      <c r="G71" s="269">
        <v>6.96</v>
      </c>
      <c r="H71" s="270">
        <v>59.79</v>
      </c>
      <c r="I71" s="268">
        <v>0.03</v>
      </c>
      <c r="J71" s="268">
        <v>2</v>
      </c>
      <c r="K71" s="268" t="s">
        <v>401</v>
      </c>
      <c r="L71" s="268">
        <v>1</v>
      </c>
      <c r="M71" s="268">
        <v>0.1</v>
      </c>
      <c r="N71" s="268">
        <v>0.03</v>
      </c>
      <c r="O71" s="271">
        <f>ROUNDDOWN((3060*H71/100),0)</f>
        <v>1829</v>
      </c>
    </row>
    <row r="72" spans="1:15">
      <c r="A72" s="255">
        <f>(A71+1)</f>
        <v>64</v>
      </c>
      <c r="B72" s="266">
        <v>1004359</v>
      </c>
      <c r="C72" s="267">
        <v>40300</v>
      </c>
      <c r="D72" s="267">
        <v>40308</v>
      </c>
      <c r="E72" s="268" t="s">
        <v>400</v>
      </c>
      <c r="F72" s="268">
        <v>35</v>
      </c>
      <c r="G72" s="269">
        <v>7.21</v>
      </c>
      <c r="H72" s="270">
        <v>59.64</v>
      </c>
      <c r="I72" s="268">
        <v>0.02</v>
      </c>
      <c r="J72" s="268">
        <v>10</v>
      </c>
      <c r="K72" s="268" t="s">
        <v>401</v>
      </c>
      <c r="L72" s="268">
        <v>1</v>
      </c>
      <c r="M72" s="268">
        <v>0.1</v>
      </c>
      <c r="N72" s="268">
        <v>0.04</v>
      </c>
      <c r="O72" s="271">
        <f>ROUNDDOWN((3060*H72/100),0)</f>
        <v>1824</v>
      </c>
    </row>
    <row r="73" spans="1:15">
      <c r="A73" s="255">
        <f>(A72+1)</f>
        <v>65</v>
      </c>
      <c r="B73" s="266">
        <v>1005360</v>
      </c>
      <c r="C73" s="267">
        <v>40312</v>
      </c>
      <c r="D73" s="267">
        <v>40315</v>
      </c>
      <c r="E73" s="268" t="s">
        <v>400</v>
      </c>
      <c r="F73" s="268">
        <v>30</v>
      </c>
      <c r="G73" s="269">
        <v>7.13</v>
      </c>
      <c r="H73" s="270">
        <v>59.82</v>
      </c>
      <c r="I73" s="268">
        <v>0.03</v>
      </c>
      <c r="J73" s="268">
        <v>6</v>
      </c>
      <c r="K73" s="268" t="s">
        <v>401</v>
      </c>
      <c r="L73" s="268">
        <v>1</v>
      </c>
      <c r="M73" s="268">
        <v>0.1</v>
      </c>
      <c r="N73" s="268">
        <v>0.04</v>
      </c>
      <c r="O73" s="271">
        <f>ROUNDDOWN((3060*H73/100),0)</f>
        <v>1830</v>
      </c>
    </row>
    <row r="74" spans="1:15">
      <c r="A74" s="255">
        <f>(A73+1)</f>
        <v>66</v>
      </c>
      <c r="B74" s="266">
        <v>1006361</v>
      </c>
      <c r="C74" s="267">
        <v>40345</v>
      </c>
      <c r="D74" s="267">
        <v>40346</v>
      </c>
      <c r="E74" s="268" t="s">
        <v>400</v>
      </c>
      <c r="F74" s="268">
        <v>30</v>
      </c>
      <c r="G74" s="269">
        <v>6.61</v>
      </c>
      <c r="H74" s="270">
        <v>59.42</v>
      </c>
      <c r="I74" s="268">
        <v>0.03</v>
      </c>
      <c r="J74" s="268">
        <v>14</v>
      </c>
      <c r="K74" s="268" t="s">
        <v>401</v>
      </c>
      <c r="L74" s="268">
        <v>1</v>
      </c>
      <c r="M74" s="268">
        <v>0.1</v>
      </c>
      <c r="N74" s="268">
        <v>0.03</v>
      </c>
      <c r="O74" s="271">
        <f>ROUNDDOWN((3060*H74/100),0)</f>
        <v>1818</v>
      </c>
    </row>
    <row r="75" spans="1:15">
      <c r="A75" s="255">
        <f>(A74+1)</f>
        <v>67</v>
      </c>
      <c r="B75" s="266">
        <v>1007362</v>
      </c>
      <c r="C75" s="267">
        <v>40383</v>
      </c>
      <c r="D75" s="267">
        <v>40386</v>
      </c>
      <c r="E75" s="268" t="s">
        <v>400</v>
      </c>
      <c r="F75" s="268">
        <v>30</v>
      </c>
      <c r="G75" s="269">
        <v>6.1</v>
      </c>
      <c r="H75" s="270">
        <v>60.2</v>
      </c>
      <c r="I75" s="268">
        <v>0.03</v>
      </c>
      <c r="J75" s="268">
        <v>6</v>
      </c>
      <c r="K75" s="268" t="s">
        <v>401</v>
      </c>
      <c r="L75" s="268">
        <v>1</v>
      </c>
      <c r="M75" s="268">
        <v>0.1</v>
      </c>
      <c r="N75" s="268">
        <v>0.02</v>
      </c>
      <c r="O75" s="271">
        <f>ROUNDDOWN((3060*H75/100),0)</f>
        <v>1842</v>
      </c>
    </row>
    <row r="76" spans="1:15">
      <c r="A76" s="255">
        <f>(A75+1)</f>
        <v>68</v>
      </c>
      <c r="B76" s="266">
        <v>1008363</v>
      </c>
      <c r="C76" s="267">
        <v>40393</v>
      </c>
      <c r="D76" s="267">
        <v>40399</v>
      </c>
      <c r="E76" s="268" t="s">
        <v>400</v>
      </c>
      <c r="F76" s="268">
        <v>30</v>
      </c>
      <c r="G76" s="269">
        <v>6.64</v>
      </c>
      <c r="H76" s="270">
        <v>60.52</v>
      </c>
      <c r="I76" s="268">
        <v>0.03</v>
      </c>
      <c r="J76" s="268">
        <v>2</v>
      </c>
      <c r="K76" s="268" t="s">
        <v>401</v>
      </c>
      <c r="L76" s="268">
        <v>1</v>
      </c>
      <c r="M76" s="268">
        <v>0.1</v>
      </c>
      <c r="N76" s="268">
        <v>0.02</v>
      </c>
      <c r="O76" s="271">
        <f>ROUNDDOWN((3060*H76/100),0)</f>
        <v>1851</v>
      </c>
    </row>
    <row r="77" spans="1:15">
      <c r="A77" s="255">
        <f>(A76+1)</f>
        <v>69</v>
      </c>
      <c r="B77" s="266">
        <v>1008364</v>
      </c>
      <c r="C77" s="267">
        <v>40398</v>
      </c>
      <c r="D77" s="267">
        <v>40401</v>
      </c>
      <c r="E77" s="268" t="s">
        <v>400</v>
      </c>
      <c r="F77" s="268">
        <v>30</v>
      </c>
      <c r="G77" s="269">
        <v>6.23</v>
      </c>
      <c r="H77" s="270">
        <v>60.21</v>
      </c>
      <c r="I77" s="268">
        <v>0.03</v>
      </c>
      <c r="J77" s="268">
        <v>2</v>
      </c>
      <c r="K77" s="268" t="s">
        <v>401</v>
      </c>
      <c r="L77" s="268">
        <v>1</v>
      </c>
      <c r="M77" s="268">
        <v>0.1</v>
      </c>
      <c r="N77" s="268">
        <v>0.02</v>
      </c>
      <c r="O77" s="271">
        <f>ROUNDDOWN((3060*H77/100),0)</f>
        <v>1842</v>
      </c>
    </row>
    <row r="78" spans="1:15">
      <c r="A78" s="255">
        <f>(A77+1)</f>
        <v>70</v>
      </c>
      <c r="B78" s="268">
        <v>1009365</v>
      </c>
      <c r="C78" s="267">
        <v>40424</v>
      </c>
      <c r="D78" s="267">
        <v>40425</v>
      </c>
      <c r="E78" s="268" t="s">
        <v>400</v>
      </c>
      <c r="F78" s="268">
        <v>35</v>
      </c>
      <c r="G78" s="269">
        <v>5.38</v>
      </c>
      <c r="H78" s="270">
        <v>57.56</v>
      </c>
      <c r="I78" s="268">
        <v>0.02</v>
      </c>
      <c r="J78" s="268">
        <v>1118</v>
      </c>
      <c r="K78" s="268" t="s">
        <v>401</v>
      </c>
      <c r="L78" s="268">
        <v>1</v>
      </c>
      <c r="M78" s="268">
        <v>0.1</v>
      </c>
      <c r="N78" s="268">
        <v>0.02</v>
      </c>
      <c r="O78" s="271">
        <f>ROUNDDOWN((3060*H78/100),0)</f>
        <v>1761</v>
      </c>
    </row>
    <row r="79" spans="1:15">
      <c r="A79" s="255">
        <f>(A78+1)</f>
        <v>71</v>
      </c>
      <c r="B79" s="266">
        <v>1009366</v>
      </c>
      <c r="C79" s="267">
        <v>40426</v>
      </c>
      <c r="D79" s="267">
        <v>40427</v>
      </c>
      <c r="E79" s="268" t="s">
        <v>400</v>
      </c>
      <c r="F79" s="268">
        <v>40</v>
      </c>
      <c r="G79" s="269">
        <v>6.32</v>
      </c>
      <c r="H79" s="270">
        <v>55.77</v>
      </c>
      <c r="I79" s="268">
        <v>0.03</v>
      </c>
      <c r="J79" s="268">
        <v>8</v>
      </c>
      <c r="K79" s="268" t="s">
        <v>401</v>
      </c>
      <c r="L79" s="268">
        <v>1</v>
      </c>
      <c r="M79" s="268">
        <v>0.1</v>
      </c>
      <c r="N79" s="268">
        <v>0.02</v>
      </c>
      <c r="O79" s="271">
        <f>ROUNDDOWN((3060*H79/100),0)</f>
        <v>1706</v>
      </c>
    </row>
    <row r="80" spans="1:15">
      <c r="A80" s="255">
        <f>(A79+1)</f>
        <v>72</v>
      </c>
      <c r="B80" s="266">
        <v>1009367</v>
      </c>
      <c r="C80" s="267">
        <v>40429</v>
      </c>
      <c r="D80" s="267">
        <v>40429</v>
      </c>
      <c r="E80" s="268" t="s">
        <v>400</v>
      </c>
      <c r="F80" s="268">
        <v>35</v>
      </c>
      <c r="G80" s="269">
        <v>6.4</v>
      </c>
      <c r="H80" s="270">
        <v>56.2</v>
      </c>
      <c r="I80" s="268">
        <v>0.04</v>
      </c>
      <c r="J80" s="268">
        <v>2</v>
      </c>
      <c r="K80" s="268" t="s">
        <v>401</v>
      </c>
      <c r="L80" s="268">
        <v>1</v>
      </c>
      <c r="M80" s="268">
        <v>0.1</v>
      </c>
      <c r="N80" s="268">
        <v>0.01</v>
      </c>
      <c r="O80" s="271">
        <f>ROUNDDOWN((3060*H80/100),0)</f>
        <v>1719</v>
      </c>
    </row>
    <row r="81" spans="1:25">
      <c r="A81" s="255">
        <f>(A80+1)</f>
        <v>73</v>
      </c>
      <c r="B81" s="266">
        <v>1009368</v>
      </c>
      <c r="C81" s="267">
        <v>40434</v>
      </c>
      <c r="D81" s="267">
        <v>40435</v>
      </c>
      <c r="E81" s="268" t="s">
        <v>400</v>
      </c>
      <c r="F81" s="268">
        <v>35</v>
      </c>
      <c r="G81" s="269">
        <v>6.12</v>
      </c>
      <c r="H81" s="270">
        <v>56.87</v>
      </c>
      <c r="I81" s="268">
        <v>0.04</v>
      </c>
      <c r="J81" s="268">
        <v>2</v>
      </c>
      <c r="K81" s="268" t="s">
        <v>401</v>
      </c>
      <c r="L81" s="268">
        <v>1</v>
      </c>
      <c r="M81" s="268">
        <v>0.1</v>
      </c>
      <c r="N81" s="268">
        <v>0.03</v>
      </c>
      <c r="O81" s="271">
        <f>ROUNDDOWN((3060*H81/100),0)</f>
        <v>1740</v>
      </c>
    </row>
    <row r="82" spans="1:25">
      <c r="A82" s="255">
        <f>(A81+1)</f>
        <v>74</v>
      </c>
      <c r="B82" s="266">
        <v>1009369</v>
      </c>
      <c r="C82" s="267">
        <v>40440</v>
      </c>
      <c r="D82" s="267">
        <v>40442</v>
      </c>
      <c r="E82" s="268" t="s">
        <v>400</v>
      </c>
      <c r="F82" s="268">
        <v>30</v>
      </c>
      <c r="G82" s="269">
        <v>6.48</v>
      </c>
      <c r="H82" s="270">
        <v>56.12</v>
      </c>
      <c r="I82" s="268">
        <v>0.04</v>
      </c>
      <c r="J82" s="268">
        <v>2</v>
      </c>
      <c r="K82" s="268" t="s">
        <v>401</v>
      </c>
      <c r="L82" s="268">
        <v>1</v>
      </c>
      <c r="M82" s="268">
        <v>0.1</v>
      </c>
      <c r="N82" s="268">
        <v>0.03</v>
      </c>
      <c r="O82" s="271">
        <f>ROUNDDOWN((3060*H82/100),0)</f>
        <v>1717</v>
      </c>
    </row>
    <row r="83" spans="1:25">
      <c r="A83" s="255">
        <f>(A82+1)</f>
        <v>75</v>
      </c>
      <c r="B83" s="266">
        <v>1010370</v>
      </c>
      <c r="C83" s="267">
        <v>40458</v>
      </c>
      <c r="D83" s="267">
        <v>40458</v>
      </c>
      <c r="E83" s="268" t="s">
        <v>400</v>
      </c>
      <c r="F83" s="268">
        <v>30</v>
      </c>
      <c r="G83" s="269">
        <v>6.16</v>
      </c>
      <c r="H83" s="270">
        <v>54.02</v>
      </c>
      <c r="I83" s="268">
        <v>0.03</v>
      </c>
      <c r="J83" s="268">
        <v>6</v>
      </c>
      <c r="K83" s="268" t="s">
        <v>401</v>
      </c>
      <c r="L83" s="268">
        <v>1</v>
      </c>
      <c r="M83" s="268">
        <v>0.1</v>
      </c>
      <c r="N83" s="268">
        <v>0.02</v>
      </c>
      <c r="O83" s="271">
        <f>ROUNDDOWN((3060*H83/100),0)</f>
        <v>1653</v>
      </c>
      <c r="Y83" s="255">
        <v>1.034</v>
      </c>
    </row>
    <row r="84" spans="1:25">
      <c r="A84" s="255">
        <f>(A83+1)</f>
        <v>76</v>
      </c>
      <c r="B84" s="266">
        <v>1010371</v>
      </c>
      <c r="C84" s="267">
        <v>40464</v>
      </c>
      <c r="D84" s="267">
        <v>40465</v>
      </c>
      <c r="E84" s="268" t="s">
        <v>400</v>
      </c>
      <c r="F84" s="268">
        <v>35</v>
      </c>
      <c r="G84" s="269">
        <v>6.94</v>
      </c>
      <c r="H84" s="270">
        <v>58.51</v>
      </c>
      <c r="I84" s="268">
        <v>0.03</v>
      </c>
      <c r="J84" s="268">
        <v>4</v>
      </c>
      <c r="K84" s="268" t="s">
        <v>401</v>
      </c>
      <c r="L84" s="268">
        <v>1</v>
      </c>
      <c r="M84" s="268">
        <v>0.1</v>
      </c>
      <c r="N84" s="268">
        <v>0.02</v>
      </c>
      <c r="O84" s="271">
        <f>ROUNDDOWN((3060*H84/100),0)</f>
        <v>1790</v>
      </c>
    </row>
    <row r="85" spans="1:25">
      <c r="A85" s="255">
        <f>(A84+1)</f>
        <v>77</v>
      </c>
      <c r="B85" s="266">
        <v>1010372</v>
      </c>
      <c r="C85" s="267">
        <v>40470</v>
      </c>
      <c r="D85" s="267">
        <v>40470</v>
      </c>
      <c r="E85" s="268" t="s">
        <v>400</v>
      </c>
      <c r="F85" s="268">
        <v>35</v>
      </c>
      <c r="G85" s="269">
        <v>7.09</v>
      </c>
      <c r="H85" s="270">
        <v>59.3</v>
      </c>
      <c r="I85" s="268">
        <v>0.03</v>
      </c>
      <c r="J85" s="268">
        <v>2</v>
      </c>
      <c r="K85" s="268" t="s">
        <v>401</v>
      </c>
      <c r="L85" s="268">
        <v>1</v>
      </c>
      <c r="M85" s="268">
        <v>0.1</v>
      </c>
      <c r="N85" s="268">
        <v>0.03</v>
      </c>
      <c r="O85" s="271">
        <f>ROUNDDOWN((3060*H85/100),0)</f>
        <v>1814</v>
      </c>
    </row>
    <row r="86" spans="1:25">
      <c r="A86" s="255">
        <f>(A85+1)</f>
        <v>78</v>
      </c>
      <c r="B86" s="266">
        <v>1010373</v>
      </c>
      <c r="C86" s="267">
        <v>40472</v>
      </c>
      <c r="D86" s="267">
        <v>40473</v>
      </c>
      <c r="E86" s="268" t="s">
        <v>400</v>
      </c>
      <c r="F86" s="268">
        <v>45</v>
      </c>
      <c r="G86" s="269">
        <v>7.02</v>
      </c>
      <c r="H86" s="270">
        <v>59.06</v>
      </c>
      <c r="I86" s="268">
        <v>0.02</v>
      </c>
      <c r="J86" s="268">
        <v>2</v>
      </c>
      <c r="K86" s="268" t="s">
        <v>401</v>
      </c>
      <c r="L86" s="268">
        <v>1</v>
      </c>
      <c r="M86" s="268">
        <v>0.1</v>
      </c>
      <c r="N86" s="268">
        <v>0.04</v>
      </c>
      <c r="O86" s="271">
        <f>ROUNDDOWN((3060*H86/100),0)</f>
        <v>1807</v>
      </c>
    </row>
    <row r="87" spans="1:25">
      <c r="A87" s="255">
        <f>(A86+1)</f>
        <v>79</v>
      </c>
      <c r="B87" s="266">
        <v>1010374</v>
      </c>
      <c r="C87" s="267">
        <v>40479</v>
      </c>
      <c r="D87" s="267">
        <v>40480</v>
      </c>
      <c r="E87" s="268" t="s">
        <v>400</v>
      </c>
      <c r="F87" s="268">
        <v>50</v>
      </c>
      <c r="G87" s="269">
        <v>7.24</v>
      </c>
      <c r="H87" s="270">
        <v>59.37</v>
      </c>
      <c r="I87" s="268">
        <v>0.03</v>
      </c>
      <c r="J87" s="268">
        <v>2</v>
      </c>
      <c r="K87" s="268" t="s">
        <v>401</v>
      </c>
      <c r="L87" s="268">
        <v>1</v>
      </c>
      <c r="M87" s="268">
        <v>0.1</v>
      </c>
      <c r="N87" s="268">
        <v>0.03</v>
      </c>
      <c r="O87" s="271">
        <f>ROUNDDOWN((3060*H87/100),0)</f>
        <v>1816</v>
      </c>
    </row>
    <row r="88" spans="1:25">
      <c r="A88" s="255">
        <f>(A87+1)</f>
        <v>80</v>
      </c>
      <c r="B88" s="266">
        <v>1011375</v>
      </c>
      <c r="C88" s="267">
        <v>40488</v>
      </c>
      <c r="D88" s="267">
        <v>40490</v>
      </c>
      <c r="E88" s="268" t="s">
        <v>400</v>
      </c>
      <c r="F88" s="268">
        <v>40</v>
      </c>
      <c r="G88" s="269">
        <v>6.56</v>
      </c>
      <c r="H88" s="270">
        <v>57.91</v>
      </c>
      <c r="I88" s="268">
        <v>0.02</v>
      </c>
      <c r="J88" s="268">
        <v>8</v>
      </c>
      <c r="K88" s="268" t="s">
        <v>401</v>
      </c>
      <c r="L88" s="268">
        <v>1</v>
      </c>
      <c r="M88" s="268">
        <v>0.1</v>
      </c>
      <c r="N88" s="268">
        <v>0.03</v>
      </c>
      <c r="O88" s="271">
        <f>ROUNDDOWN((3060*H88/100),0)</f>
        <v>1772</v>
      </c>
    </row>
    <row r="89" spans="1:25">
      <c r="A89" s="255">
        <f>(A88+1)</f>
        <v>81</v>
      </c>
      <c r="B89" s="266">
        <v>1011376</v>
      </c>
      <c r="C89" s="267">
        <v>40502</v>
      </c>
      <c r="D89" s="267">
        <v>40503</v>
      </c>
      <c r="E89" s="268" t="s">
        <v>400</v>
      </c>
      <c r="F89" s="268">
        <v>45</v>
      </c>
      <c r="G89" s="269">
        <v>6.19</v>
      </c>
      <c r="H89" s="270">
        <v>57.86</v>
      </c>
      <c r="I89" s="268">
        <v>0.01</v>
      </c>
      <c r="J89" s="268">
        <v>2</v>
      </c>
      <c r="K89" s="268" t="s">
        <v>401</v>
      </c>
      <c r="L89" s="268">
        <v>1</v>
      </c>
      <c r="M89" s="268">
        <v>0.1</v>
      </c>
      <c r="N89" s="268">
        <v>0.04</v>
      </c>
      <c r="O89" s="271">
        <f>ROUNDDOWN((3060*H89/100),0)</f>
        <v>1770</v>
      </c>
    </row>
    <row r="90" spans="1:25">
      <c r="A90" s="255">
        <f>(A89+1)</f>
        <v>82</v>
      </c>
      <c r="B90" s="266">
        <v>1011377</v>
      </c>
      <c r="C90" s="267">
        <v>40505</v>
      </c>
      <c r="D90" s="267">
        <v>40507</v>
      </c>
      <c r="E90" s="268" t="s">
        <v>400</v>
      </c>
      <c r="F90" s="268">
        <v>35</v>
      </c>
      <c r="G90" s="269">
        <v>6.07</v>
      </c>
      <c r="H90" s="270">
        <v>59.37</v>
      </c>
      <c r="I90" s="268">
        <v>0.03</v>
      </c>
      <c r="J90" s="268">
        <v>2</v>
      </c>
      <c r="K90" s="268" t="s">
        <v>401</v>
      </c>
      <c r="L90" s="268">
        <v>2</v>
      </c>
      <c r="M90" s="268">
        <v>0.1</v>
      </c>
      <c r="N90" s="268">
        <v>0.02</v>
      </c>
      <c r="O90" s="271">
        <f>ROUNDDOWN((3060*H90/100),0)</f>
        <v>1816</v>
      </c>
    </row>
    <row r="91" spans="1:25">
      <c r="A91" s="255">
        <f>(A90+1)</f>
        <v>83</v>
      </c>
      <c r="B91" s="266">
        <v>1011378</v>
      </c>
      <c r="C91" s="267">
        <v>40508</v>
      </c>
      <c r="D91" s="267">
        <v>40512</v>
      </c>
      <c r="E91" s="268" t="s">
        <v>400</v>
      </c>
      <c r="F91" s="268">
        <v>35</v>
      </c>
      <c r="G91" s="269">
        <v>6.48</v>
      </c>
      <c r="H91" s="270">
        <v>59.67</v>
      </c>
      <c r="I91" s="268">
        <v>0.02</v>
      </c>
      <c r="J91" s="268">
        <v>2</v>
      </c>
      <c r="K91" s="268" t="s">
        <v>401</v>
      </c>
      <c r="L91" s="268">
        <v>2</v>
      </c>
      <c r="M91" s="268">
        <v>0.1</v>
      </c>
      <c r="N91" s="268">
        <v>0.03</v>
      </c>
      <c r="O91" s="271">
        <f>ROUNDDOWN((3060*H91/100),0)</f>
        <v>1825</v>
      </c>
    </row>
    <row r="92" spans="1:25">
      <c r="A92" s="255">
        <f>(A91+1)</f>
        <v>84</v>
      </c>
      <c r="B92" s="266">
        <v>1012379</v>
      </c>
      <c r="C92" s="267">
        <v>40517</v>
      </c>
      <c r="D92" s="267">
        <v>40518</v>
      </c>
      <c r="E92" s="268" t="s">
        <v>400</v>
      </c>
      <c r="F92" s="268">
        <v>35</v>
      </c>
      <c r="G92" s="269">
        <v>6.26</v>
      </c>
      <c r="H92" s="270">
        <v>59.94</v>
      </c>
      <c r="I92" s="268">
        <v>0.04</v>
      </c>
      <c r="J92" s="268">
        <v>4</v>
      </c>
      <c r="K92" s="268" t="s">
        <v>401</v>
      </c>
      <c r="L92" s="268">
        <v>2</v>
      </c>
      <c r="M92" s="268">
        <v>0.1</v>
      </c>
      <c r="N92" s="268">
        <v>0.03</v>
      </c>
      <c r="O92" s="271">
        <f>ROUNDDOWN((3060*H92/100),0)</f>
        <v>1834</v>
      </c>
    </row>
    <row r="93" spans="1:25">
      <c r="A93" s="255">
        <f>(A92+1)</f>
        <v>85</v>
      </c>
      <c r="B93" s="266">
        <v>1012380</v>
      </c>
      <c r="C93" s="267">
        <v>40521</v>
      </c>
      <c r="D93" s="267">
        <v>40525</v>
      </c>
      <c r="E93" s="268" t="s">
        <v>400</v>
      </c>
      <c r="F93" s="268">
        <v>35</v>
      </c>
      <c r="G93" s="269">
        <v>6.95</v>
      </c>
      <c r="H93" s="270">
        <v>60.39</v>
      </c>
      <c r="I93" s="268">
        <v>0.04</v>
      </c>
      <c r="J93" s="268">
        <v>2</v>
      </c>
      <c r="K93" s="268" t="s">
        <v>401</v>
      </c>
      <c r="L93" s="268">
        <v>1</v>
      </c>
      <c r="M93" s="268">
        <v>0.1</v>
      </c>
      <c r="N93" s="268">
        <v>0.06</v>
      </c>
      <c r="O93" s="271">
        <f>ROUNDDOWN((3060*H93/100),0)</f>
        <v>1847</v>
      </c>
    </row>
    <row r="94" spans="1:25">
      <c r="A94" s="255">
        <f>(A93+1)</f>
        <v>86</v>
      </c>
      <c r="B94" s="266">
        <v>1012381</v>
      </c>
      <c r="C94" s="267">
        <v>40526</v>
      </c>
      <c r="D94" s="267">
        <v>40527</v>
      </c>
      <c r="E94" s="268" t="s">
        <v>400</v>
      </c>
      <c r="F94" s="268">
        <v>40</v>
      </c>
      <c r="G94" s="269">
        <v>7.21</v>
      </c>
      <c r="H94" s="270">
        <v>58.38</v>
      </c>
      <c r="I94" s="268">
        <v>0.02</v>
      </c>
      <c r="J94" s="268">
        <v>2</v>
      </c>
      <c r="K94" s="268" t="s">
        <v>401</v>
      </c>
      <c r="L94" s="268">
        <v>1</v>
      </c>
      <c r="M94" s="268">
        <v>0.1</v>
      </c>
      <c r="N94" s="268">
        <v>0.01</v>
      </c>
      <c r="O94" s="271">
        <f>ROUNDDOWN((3060*H94/100),0)</f>
        <v>1786</v>
      </c>
    </row>
    <row r="95" spans="1:25">
      <c r="A95" s="255">
        <f>(A94+1)</f>
        <v>87</v>
      </c>
      <c r="B95" s="266">
        <v>1012382</v>
      </c>
      <c r="C95" s="267">
        <v>40530</v>
      </c>
      <c r="D95" s="267">
        <v>40531</v>
      </c>
      <c r="E95" s="268" t="s">
        <v>400</v>
      </c>
      <c r="F95" s="268">
        <v>40</v>
      </c>
      <c r="G95" s="269">
        <v>7.2</v>
      </c>
      <c r="H95" s="270">
        <v>59.74</v>
      </c>
      <c r="I95" s="268">
        <v>0.01</v>
      </c>
      <c r="J95" s="268">
        <v>2</v>
      </c>
      <c r="K95" s="268" t="s">
        <v>401</v>
      </c>
      <c r="L95" s="268">
        <v>2</v>
      </c>
      <c r="M95" s="268">
        <v>0.1</v>
      </c>
      <c r="N95" s="268">
        <v>0.03</v>
      </c>
      <c r="O95" s="271">
        <f>ROUNDDOWN((3060*H95/100),0)</f>
        <v>1828</v>
      </c>
    </row>
    <row r="96" spans="1:25">
      <c r="A96" s="255">
        <f>(A95+1)</f>
        <v>88</v>
      </c>
      <c r="B96" s="266">
        <v>1012383</v>
      </c>
      <c r="C96" s="267">
        <v>40538</v>
      </c>
      <c r="D96" s="267">
        <v>40540</v>
      </c>
      <c r="E96" s="268" t="s">
        <v>400</v>
      </c>
      <c r="F96" s="268">
        <v>40</v>
      </c>
      <c r="G96" s="269">
        <v>7.13</v>
      </c>
      <c r="H96" s="270">
        <v>59.01</v>
      </c>
      <c r="I96" s="268">
        <v>0.03</v>
      </c>
      <c r="J96" s="268">
        <v>2</v>
      </c>
      <c r="K96" s="268" t="s">
        <v>401</v>
      </c>
      <c r="L96" s="268">
        <v>1</v>
      </c>
      <c r="M96" s="268">
        <v>0.1</v>
      </c>
      <c r="N96" s="268">
        <v>0.05</v>
      </c>
      <c r="O96" s="271">
        <f>ROUNDDOWN((3060*H96/100),0)</f>
        <v>1805</v>
      </c>
    </row>
    <row r="97" spans="1:24">
      <c r="A97" s="255">
        <f>(A96+1)</f>
        <v>89</v>
      </c>
      <c r="B97" s="266">
        <v>1101384</v>
      </c>
      <c r="C97" s="267">
        <v>40549</v>
      </c>
      <c r="D97" s="267">
        <v>40550</v>
      </c>
      <c r="E97" s="268" t="s">
        <v>400</v>
      </c>
      <c r="F97" s="268">
        <v>30</v>
      </c>
      <c r="G97" s="269">
        <v>7.08</v>
      </c>
      <c r="H97" s="270">
        <v>59.76</v>
      </c>
      <c r="I97" s="268">
        <v>0.02</v>
      </c>
      <c r="J97" s="268">
        <v>2</v>
      </c>
      <c r="K97" s="268" t="s">
        <v>401</v>
      </c>
      <c r="L97" s="268">
        <v>1</v>
      </c>
      <c r="M97" s="268">
        <v>0.1</v>
      </c>
      <c r="N97" s="268">
        <v>0.03</v>
      </c>
      <c r="O97" s="271">
        <f>ROUNDDOWN((3060*H97/100),0)</f>
        <v>1828</v>
      </c>
    </row>
    <row r="98" spans="1:24">
      <c r="A98" s="255">
        <f>(A97+1)</f>
        <v>90</v>
      </c>
      <c r="B98" s="266">
        <v>1101385</v>
      </c>
      <c r="C98" s="267">
        <v>40556</v>
      </c>
      <c r="D98" s="267">
        <v>40557</v>
      </c>
      <c r="E98" s="268" t="s">
        <v>400</v>
      </c>
      <c r="F98" s="268">
        <v>30</v>
      </c>
      <c r="G98" s="269">
        <v>7.08</v>
      </c>
      <c r="H98" s="270">
        <v>58.81</v>
      </c>
      <c r="I98" s="268">
        <v>0.03</v>
      </c>
      <c r="J98" s="268">
        <v>2</v>
      </c>
      <c r="K98" s="268" t="s">
        <v>401</v>
      </c>
      <c r="L98" s="268">
        <v>1</v>
      </c>
      <c r="M98" s="268">
        <v>0.1</v>
      </c>
      <c r="N98" s="268">
        <v>0.01</v>
      </c>
      <c r="O98" s="271">
        <f>ROUNDDOWN((3060*H98/100),0)</f>
        <v>1799</v>
      </c>
    </row>
    <row r="99" spans="1:24">
      <c r="A99" s="255">
        <f>(A98+1)</f>
        <v>91</v>
      </c>
      <c r="B99" s="266">
        <v>1101386</v>
      </c>
      <c r="C99" s="267">
        <v>40567</v>
      </c>
      <c r="D99" s="267">
        <v>40568</v>
      </c>
      <c r="E99" s="268" t="s">
        <v>400</v>
      </c>
      <c r="F99" s="268">
        <v>25</v>
      </c>
      <c r="G99" s="269">
        <v>7.14</v>
      </c>
      <c r="H99" s="270">
        <v>59.73</v>
      </c>
      <c r="I99" s="268">
        <v>0.04</v>
      </c>
      <c r="J99" s="268">
        <v>2</v>
      </c>
      <c r="K99" s="268" t="s">
        <v>401</v>
      </c>
      <c r="L99" s="268">
        <v>1</v>
      </c>
      <c r="M99" s="268">
        <v>0.1</v>
      </c>
      <c r="N99" s="268">
        <v>0.03</v>
      </c>
      <c r="O99" s="271">
        <f>ROUNDDOWN((3060*H99/100),0)</f>
        <v>1827</v>
      </c>
    </row>
    <row r="100" spans="1:24">
      <c r="A100" s="255">
        <f>(A99+1)</f>
        <v>92</v>
      </c>
      <c r="B100" s="266">
        <v>1102387</v>
      </c>
      <c r="C100" s="267">
        <v>40577</v>
      </c>
      <c r="D100" s="267">
        <v>40578</v>
      </c>
      <c r="E100" s="268" t="s">
        <v>400</v>
      </c>
      <c r="F100" s="268">
        <v>25</v>
      </c>
      <c r="G100" s="269">
        <v>6.66</v>
      </c>
      <c r="H100" s="270">
        <v>59.3</v>
      </c>
      <c r="I100" s="268">
        <v>0.03</v>
      </c>
      <c r="J100" s="268">
        <v>2</v>
      </c>
      <c r="K100" s="268" t="s">
        <v>401</v>
      </c>
      <c r="L100" s="268">
        <v>1</v>
      </c>
      <c r="M100" s="268">
        <v>0.1</v>
      </c>
      <c r="N100" s="268">
        <v>0.03</v>
      </c>
      <c r="O100" s="271">
        <f>ROUNDDOWN((3060*H100/100),0)</f>
        <v>1814</v>
      </c>
      <c r="W100" s="272" t="s">
        <v>402</v>
      </c>
      <c r="X100" s="272"/>
    </row>
    <row r="101" spans="1:24">
      <c r="A101" s="255">
        <f>(A100+1)</f>
        <v>93</v>
      </c>
      <c r="B101" s="266">
        <v>1102388</v>
      </c>
      <c r="C101" s="267">
        <v>40583</v>
      </c>
      <c r="D101" s="267">
        <v>40584</v>
      </c>
      <c r="E101" s="268" t="s">
        <v>400</v>
      </c>
      <c r="F101" s="268">
        <v>25</v>
      </c>
      <c r="G101" s="269">
        <v>6.8</v>
      </c>
      <c r="H101" s="270">
        <v>59.79</v>
      </c>
      <c r="I101" s="268">
        <v>0.03</v>
      </c>
      <c r="J101" s="268">
        <v>2</v>
      </c>
      <c r="K101" s="268" t="s">
        <v>401</v>
      </c>
      <c r="L101" s="268">
        <v>1</v>
      </c>
      <c r="M101" s="268">
        <v>0.1</v>
      </c>
      <c r="N101" s="268">
        <v>0.03</v>
      </c>
      <c r="O101" s="271">
        <f>ROUNDDOWN((3060*H101/100),0)</f>
        <v>1829</v>
      </c>
      <c r="R101" s="273">
        <f>(H101)</f>
        <v>59.79</v>
      </c>
      <c r="S101" s="273">
        <f>AVERAGE(U101:V101)</f>
        <v>59.704999999999998</v>
      </c>
      <c r="T101" s="274">
        <f>(R101-S101)</f>
        <v>8.5000000000000853E-2</v>
      </c>
      <c r="U101" s="275">
        <f>(100-W101)</f>
        <v>59.5</v>
      </c>
      <c r="V101" s="275">
        <f>(100-X101)</f>
        <v>59.91</v>
      </c>
      <c r="W101" s="276">
        <v>40.5</v>
      </c>
      <c r="X101" s="276">
        <v>40.090000000000003</v>
      </c>
    </row>
    <row r="102" spans="1:24">
      <c r="A102" s="255">
        <f>(A101+1)</f>
        <v>94</v>
      </c>
      <c r="B102" s="266">
        <v>1102389</v>
      </c>
      <c r="C102" s="267">
        <v>40591</v>
      </c>
      <c r="D102" s="267">
        <v>40592</v>
      </c>
      <c r="E102" s="268" t="s">
        <v>400</v>
      </c>
      <c r="F102" s="268">
        <v>25</v>
      </c>
      <c r="G102" s="269">
        <v>6.67</v>
      </c>
      <c r="H102" s="270">
        <v>59.95</v>
      </c>
      <c r="I102" s="268">
        <v>0.03</v>
      </c>
      <c r="J102" s="268">
        <v>2</v>
      </c>
      <c r="K102" s="268" t="s">
        <v>401</v>
      </c>
      <c r="L102" s="268">
        <v>1</v>
      </c>
      <c r="M102" s="268">
        <v>0.1</v>
      </c>
      <c r="N102" s="268">
        <v>0.02</v>
      </c>
      <c r="O102" s="271">
        <f>ROUNDDOWN((3060*H102/100),0)</f>
        <v>1834</v>
      </c>
      <c r="R102" s="273">
        <f>(H102)</f>
        <v>59.95</v>
      </c>
      <c r="S102" s="273">
        <f>AVERAGE(U102:V102)</f>
        <v>59.564999999999998</v>
      </c>
      <c r="T102" s="274">
        <f>(R102-S102)</f>
        <v>0.38500000000000512</v>
      </c>
      <c r="U102" s="275">
        <f>(100-W102)</f>
        <v>59.72</v>
      </c>
      <c r="V102" s="275">
        <f>(100-X102)</f>
        <v>59.41</v>
      </c>
      <c r="W102" s="276">
        <v>40.28</v>
      </c>
      <c r="X102" s="276">
        <v>40.590000000000003</v>
      </c>
    </row>
    <row r="103" spans="1:24">
      <c r="A103" s="255">
        <f>(A102+1)</f>
        <v>95</v>
      </c>
      <c r="B103" s="266">
        <v>1102390</v>
      </c>
      <c r="C103" s="267">
        <v>40591</v>
      </c>
      <c r="D103" s="267">
        <v>40592</v>
      </c>
      <c r="E103" s="268" t="s">
        <v>400</v>
      </c>
      <c r="F103" s="268">
        <v>25</v>
      </c>
      <c r="G103" s="269">
        <v>6.74</v>
      </c>
      <c r="H103" s="270">
        <v>59.26</v>
      </c>
      <c r="I103" s="268">
        <v>0.03</v>
      </c>
      <c r="J103" s="268">
        <v>2</v>
      </c>
      <c r="K103" s="268" t="s">
        <v>401</v>
      </c>
      <c r="L103" s="268">
        <v>1</v>
      </c>
      <c r="M103" s="268">
        <v>0.1</v>
      </c>
      <c r="N103" s="268">
        <v>0.02</v>
      </c>
      <c r="O103" s="271">
        <f>ROUNDDOWN((3060*H103/100),0)</f>
        <v>1813</v>
      </c>
      <c r="R103" s="273">
        <f>(H103)</f>
        <v>59.26</v>
      </c>
      <c r="S103" s="273">
        <f>AVERAGE(U103:V103)</f>
        <v>59.2</v>
      </c>
      <c r="T103" s="274">
        <f>(R103-S103)</f>
        <v>5.9999999999995168E-2</v>
      </c>
      <c r="U103" s="275">
        <f>(100-W103)</f>
        <v>59.41</v>
      </c>
      <c r="V103" s="275">
        <f>(100-X103)</f>
        <v>58.99</v>
      </c>
      <c r="W103" s="276">
        <v>40.590000000000003</v>
      </c>
      <c r="X103" s="276">
        <v>41.01</v>
      </c>
    </row>
    <row r="104" spans="1:24">
      <c r="A104" s="255">
        <f>(A103+1)</f>
        <v>96</v>
      </c>
      <c r="B104" s="266">
        <v>1102391</v>
      </c>
      <c r="C104" s="267">
        <v>40594</v>
      </c>
      <c r="D104" s="267">
        <v>40595</v>
      </c>
      <c r="E104" s="268" t="s">
        <v>400</v>
      </c>
      <c r="F104" s="268">
        <v>25</v>
      </c>
      <c r="G104" s="269">
        <v>6.9</v>
      </c>
      <c r="H104" s="270">
        <v>59.59</v>
      </c>
      <c r="I104" s="268">
        <v>0.03</v>
      </c>
      <c r="J104" s="268">
        <v>2</v>
      </c>
      <c r="K104" s="268" t="s">
        <v>401</v>
      </c>
      <c r="L104" s="268">
        <v>1</v>
      </c>
      <c r="M104" s="268">
        <v>0.1</v>
      </c>
      <c r="N104" s="268">
        <v>0.02</v>
      </c>
      <c r="O104" s="271">
        <f>ROUNDDOWN((3060*H104/100),0)</f>
        <v>1823</v>
      </c>
      <c r="R104" s="273">
        <f>(H104)</f>
        <v>59.59</v>
      </c>
      <c r="S104" s="273">
        <f>AVERAGE(U104:V104)</f>
        <v>59.655000000000001</v>
      </c>
      <c r="T104" s="274">
        <f>(R104-S104)</f>
        <v>-6.4999999999997726E-2</v>
      </c>
      <c r="U104" s="275">
        <f>(100-W104)</f>
        <v>59.65</v>
      </c>
      <c r="V104" s="275">
        <f>(100-X104)</f>
        <v>59.66</v>
      </c>
      <c r="W104" s="276">
        <v>40.35</v>
      </c>
      <c r="X104" s="276">
        <v>40.340000000000003</v>
      </c>
    </row>
    <row r="105" spans="1:24">
      <c r="A105" s="255">
        <f>(A104+1)</f>
        <v>97</v>
      </c>
      <c r="B105" s="266">
        <v>1102392</v>
      </c>
      <c r="C105" s="267">
        <v>40598</v>
      </c>
      <c r="D105" s="267">
        <v>40599</v>
      </c>
      <c r="E105" s="268" t="s">
        <v>400</v>
      </c>
      <c r="F105" s="268">
        <v>25</v>
      </c>
      <c r="G105" s="269">
        <v>6.13</v>
      </c>
      <c r="H105" s="270">
        <v>59.58</v>
      </c>
      <c r="I105" s="268">
        <v>0.03</v>
      </c>
      <c r="J105" s="268">
        <v>2</v>
      </c>
      <c r="K105" s="268" t="s">
        <v>401</v>
      </c>
      <c r="L105" s="268">
        <v>1</v>
      </c>
      <c r="M105" s="268">
        <v>0.1</v>
      </c>
      <c r="N105" s="268">
        <v>0.03</v>
      </c>
      <c r="O105" s="271">
        <f>ROUNDDOWN((3060*H105/100),0)</f>
        <v>1823</v>
      </c>
      <c r="R105" s="273">
        <f>(H105)</f>
        <v>59.58</v>
      </c>
      <c r="S105" s="273">
        <f>AVERAGE(U105:V105)</f>
        <v>59.34</v>
      </c>
      <c r="T105" s="274">
        <f>(R105-S105)</f>
        <v>0.23999999999999488</v>
      </c>
      <c r="U105" s="275">
        <f>(100-W105)</f>
        <v>59.16</v>
      </c>
      <c r="V105" s="275">
        <f>(100-X105)</f>
        <v>59.52</v>
      </c>
      <c r="W105" s="276">
        <v>40.840000000000003</v>
      </c>
      <c r="X105" s="276">
        <v>40.479999999999997</v>
      </c>
    </row>
    <row r="106" spans="1:24">
      <c r="A106" s="255">
        <f>(A105+1)</f>
        <v>98</v>
      </c>
      <c r="B106" s="266">
        <v>1103393</v>
      </c>
      <c r="C106" s="267">
        <v>40605</v>
      </c>
      <c r="D106" s="267">
        <v>40606</v>
      </c>
      <c r="E106" s="268" t="s">
        <v>400</v>
      </c>
      <c r="F106" s="268">
        <v>25</v>
      </c>
      <c r="G106" s="269">
        <v>6.55</v>
      </c>
      <c r="H106" s="270">
        <v>59.27</v>
      </c>
      <c r="I106" s="268">
        <v>0.03</v>
      </c>
      <c r="J106" s="268">
        <v>2</v>
      </c>
      <c r="K106" s="268" t="s">
        <v>401</v>
      </c>
      <c r="L106" s="268">
        <v>1</v>
      </c>
      <c r="M106" s="268">
        <v>0.1</v>
      </c>
      <c r="N106" s="268">
        <v>0.02</v>
      </c>
      <c r="O106" s="271">
        <f>ROUNDDOWN((3060*H106/100),0)</f>
        <v>1813</v>
      </c>
      <c r="R106" s="273">
        <f>(H106)</f>
        <v>59.27</v>
      </c>
      <c r="S106" s="273">
        <f>AVERAGE(U106:V106)</f>
        <v>59.120000000000005</v>
      </c>
      <c r="T106" s="274">
        <f>(R106-S106)</f>
        <v>0.14999999999999858</v>
      </c>
      <c r="U106" s="275">
        <f>(100-W106)</f>
        <v>59.11</v>
      </c>
      <c r="V106" s="275">
        <f>(100-X106)</f>
        <v>59.13</v>
      </c>
      <c r="W106" s="276">
        <v>40.89</v>
      </c>
      <c r="X106" s="276">
        <v>40.869999999999997</v>
      </c>
    </row>
    <row r="107" spans="1:24">
      <c r="A107" s="255">
        <f>(A106+1)</f>
        <v>99</v>
      </c>
      <c r="B107" s="266">
        <v>1103394</v>
      </c>
      <c r="C107" s="267">
        <v>40611</v>
      </c>
      <c r="D107" s="267">
        <v>40613</v>
      </c>
      <c r="E107" s="268" t="s">
        <v>400</v>
      </c>
      <c r="F107" s="268">
        <v>25</v>
      </c>
      <c r="G107" s="269">
        <v>6.99</v>
      </c>
      <c r="H107" s="270">
        <v>59.4</v>
      </c>
      <c r="I107" s="268">
        <v>0.03</v>
      </c>
      <c r="J107" s="268">
        <v>2</v>
      </c>
      <c r="K107" s="268" t="s">
        <v>401</v>
      </c>
      <c r="L107" s="268">
        <v>1</v>
      </c>
      <c r="M107" s="268">
        <v>0.1</v>
      </c>
      <c r="N107" s="268">
        <v>0.02</v>
      </c>
      <c r="O107" s="271">
        <f>ROUNDDOWN((3060*H107/100),0)</f>
        <v>1817</v>
      </c>
      <c r="R107" s="273">
        <f>(H107)</f>
        <v>59.4</v>
      </c>
      <c r="S107" s="273">
        <f>AVERAGE(U107:V107)</f>
        <v>59.59</v>
      </c>
      <c r="T107" s="274">
        <f>(R107-S107)</f>
        <v>-0.19000000000000483</v>
      </c>
      <c r="U107" s="275">
        <f>(100-W107)</f>
        <v>59.64</v>
      </c>
      <c r="V107" s="275">
        <f>(100-X107)</f>
        <v>59.54</v>
      </c>
      <c r="W107" s="276">
        <v>40.36</v>
      </c>
      <c r="X107" s="276">
        <v>40.46</v>
      </c>
    </row>
    <row r="108" spans="1:24">
      <c r="A108" s="255">
        <f>(A107+1)</f>
        <v>100</v>
      </c>
      <c r="B108" s="266">
        <v>1103395</v>
      </c>
      <c r="C108" s="267">
        <v>40616</v>
      </c>
      <c r="D108" s="267">
        <v>40618</v>
      </c>
      <c r="E108" s="268" t="s">
        <v>400</v>
      </c>
      <c r="F108" s="268">
        <v>25</v>
      </c>
      <c r="G108" s="269">
        <v>7.22</v>
      </c>
      <c r="H108" s="270">
        <v>59.34</v>
      </c>
      <c r="I108" s="268">
        <v>0.04</v>
      </c>
      <c r="J108" s="268">
        <v>2</v>
      </c>
      <c r="K108" s="268" t="s">
        <v>401</v>
      </c>
      <c r="L108" s="268">
        <v>1</v>
      </c>
      <c r="M108" s="268">
        <v>0.1</v>
      </c>
      <c r="N108" s="268">
        <v>0.02</v>
      </c>
      <c r="O108" s="271">
        <f>ROUNDDOWN((3060*H108/100),0)</f>
        <v>1815</v>
      </c>
      <c r="R108" s="273">
        <f>(H108)</f>
        <v>59.34</v>
      </c>
      <c r="S108" s="273">
        <f>AVERAGE(U108:V108)</f>
        <v>59.16</v>
      </c>
      <c r="T108" s="274">
        <f>(R108-S108)</f>
        <v>0.18000000000000682</v>
      </c>
      <c r="U108" s="275">
        <f>(100-W108)</f>
        <v>59.11</v>
      </c>
      <c r="V108" s="275">
        <f>(100-X108)</f>
        <v>59.21</v>
      </c>
      <c r="W108" s="276">
        <v>40.89</v>
      </c>
      <c r="X108" s="276">
        <v>40.79</v>
      </c>
    </row>
    <row r="109" spans="1:24">
      <c r="A109" s="255">
        <f>(A108+1)</f>
        <v>101</v>
      </c>
      <c r="B109" s="266">
        <v>1103396</v>
      </c>
      <c r="C109" s="267">
        <v>40623</v>
      </c>
      <c r="D109" s="267">
        <v>40626</v>
      </c>
      <c r="E109" s="268" t="s">
        <v>400</v>
      </c>
      <c r="F109" s="268">
        <v>25</v>
      </c>
      <c r="G109" s="269">
        <v>7.22</v>
      </c>
      <c r="H109" s="270">
        <v>59.82</v>
      </c>
      <c r="I109" s="268">
        <v>0.03</v>
      </c>
      <c r="J109" s="268">
        <v>2</v>
      </c>
      <c r="K109" s="268" t="s">
        <v>401</v>
      </c>
      <c r="L109" s="268">
        <v>1</v>
      </c>
      <c r="M109" s="268">
        <v>0.1</v>
      </c>
      <c r="N109" s="268">
        <v>0.02</v>
      </c>
      <c r="O109" s="271">
        <f>ROUNDDOWN((3060*H109/100),0)</f>
        <v>1830</v>
      </c>
      <c r="R109" s="273">
        <f>(H109)</f>
        <v>59.82</v>
      </c>
      <c r="S109" s="273">
        <f>AVERAGE(U109:V109)</f>
        <v>58.64</v>
      </c>
      <c r="T109" s="274">
        <f>(R109-S109)</f>
        <v>1.1799999999999997</v>
      </c>
      <c r="U109" s="275">
        <f>(100-W109)</f>
        <v>58.64</v>
      </c>
      <c r="V109" s="275">
        <f>(100-X109)</f>
        <v>58.64</v>
      </c>
      <c r="W109" s="276">
        <v>41.36</v>
      </c>
      <c r="X109" s="276">
        <v>41.36</v>
      </c>
    </row>
    <row r="110" spans="1:24">
      <c r="A110" s="255">
        <f>(A109+1)</f>
        <v>102</v>
      </c>
      <c r="B110" s="266">
        <v>1103397</v>
      </c>
      <c r="C110" s="267">
        <v>40633</v>
      </c>
      <c r="D110" s="267">
        <v>40634</v>
      </c>
      <c r="E110" s="268" t="s">
        <v>400</v>
      </c>
      <c r="F110" s="268">
        <v>25</v>
      </c>
      <c r="G110" s="269">
        <v>6.97</v>
      </c>
      <c r="H110" s="270">
        <v>58.97</v>
      </c>
      <c r="I110" s="268">
        <v>0.03</v>
      </c>
      <c r="J110" s="268">
        <v>2</v>
      </c>
      <c r="K110" s="268" t="s">
        <v>401</v>
      </c>
      <c r="L110" s="268">
        <v>1</v>
      </c>
      <c r="M110" s="268">
        <v>0.1</v>
      </c>
      <c r="N110" s="268">
        <v>0.03</v>
      </c>
      <c r="O110" s="271">
        <f>ROUNDDOWN((3060*H110/100),0)</f>
        <v>1804</v>
      </c>
      <c r="R110" s="273">
        <f>(H110)</f>
        <v>58.97</v>
      </c>
      <c r="S110" s="273">
        <f>AVERAGE(U110:V110)</f>
        <v>59.064999999999998</v>
      </c>
      <c r="T110" s="274">
        <f>(R110-S110)</f>
        <v>-9.4999999999998863E-2</v>
      </c>
      <c r="U110" s="275">
        <f>(100-W110)</f>
        <v>59.14</v>
      </c>
      <c r="V110" s="275">
        <f>(100-X110)</f>
        <v>58.99</v>
      </c>
      <c r="W110" s="276">
        <v>40.86</v>
      </c>
      <c r="X110" s="276">
        <v>41.01</v>
      </c>
    </row>
    <row r="111" spans="1:24">
      <c r="A111" s="255">
        <f>(A110+1)</f>
        <v>103</v>
      </c>
      <c r="B111" s="266">
        <v>1104398</v>
      </c>
      <c r="C111" s="267">
        <v>40638</v>
      </c>
      <c r="D111" s="267">
        <v>40640</v>
      </c>
      <c r="E111" s="268" t="s">
        <v>400</v>
      </c>
      <c r="F111" s="268">
        <v>25</v>
      </c>
      <c r="G111" s="269">
        <v>6.63</v>
      </c>
      <c r="H111" s="270">
        <v>59.54</v>
      </c>
      <c r="I111" s="268">
        <v>0.03</v>
      </c>
      <c r="J111" s="268">
        <v>2</v>
      </c>
      <c r="K111" s="268" t="s">
        <v>401</v>
      </c>
      <c r="L111" s="268">
        <v>1</v>
      </c>
      <c r="M111" s="268">
        <v>0.1</v>
      </c>
      <c r="N111" s="268">
        <v>0.03</v>
      </c>
      <c r="O111" s="271">
        <f>ROUNDDOWN((3060*H111/100),0)</f>
        <v>1821</v>
      </c>
      <c r="R111" s="273">
        <f>(H111)</f>
        <v>59.54</v>
      </c>
      <c r="S111" s="273">
        <f>AVERAGE(U111:V111)</f>
        <v>59.405000000000001</v>
      </c>
      <c r="T111" s="274">
        <f>(R111-S111)</f>
        <v>0.13499999999999801</v>
      </c>
      <c r="U111" s="275">
        <f>(100-W111)</f>
        <v>59.29</v>
      </c>
      <c r="V111" s="275">
        <f>(100-X111)</f>
        <v>59.52</v>
      </c>
      <c r="W111" s="276">
        <v>40.71</v>
      </c>
      <c r="X111" s="276">
        <v>40.479999999999997</v>
      </c>
    </row>
    <row r="112" spans="1:24">
      <c r="A112" s="255">
        <f>(A111+1)</f>
        <v>104</v>
      </c>
      <c r="B112" s="266">
        <v>1106399</v>
      </c>
      <c r="C112" s="267">
        <v>40707</v>
      </c>
      <c r="D112" s="267">
        <v>40709</v>
      </c>
      <c r="E112" s="268" t="s">
        <v>400</v>
      </c>
      <c r="F112" s="268">
        <v>25</v>
      </c>
      <c r="G112" s="269">
        <v>6.16</v>
      </c>
      <c r="H112" s="270">
        <v>59.08</v>
      </c>
      <c r="I112" s="268">
        <v>0.03</v>
      </c>
      <c r="J112" s="268">
        <v>32</v>
      </c>
      <c r="K112" s="268" t="s">
        <v>401</v>
      </c>
      <c r="L112" s="268">
        <v>1</v>
      </c>
      <c r="M112" s="268">
        <v>0.1</v>
      </c>
      <c r="N112" s="268">
        <v>0.03</v>
      </c>
      <c r="O112" s="271">
        <f>ROUNDDOWN((3060*H112/100),0)</f>
        <v>1807</v>
      </c>
      <c r="R112" s="273">
        <f>(H112)</f>
        <v>59.08</v>
      </c>
      <c r="S112" s="273">
        <f>AVERAGE(U112:V112)</f>
        <v>58.9</v>
      </c>
      <c r="T112" s="274">
        <f>(R112-S112)</f>
        <v>0.17999999999999972</v>
      </c>
      <c r="U112" s="275">
        <f>(100-W112)</f>
        <v>58.48</v>
      </c>
      <c r="V112" s="275">
        <f>(100-X112)</f>
        <v>59.32</v>
      </c>
      <c r="W112" s="276">
        <v>41.52</v>
      </c>
      <c r="X112" s="276">
        <v>40.68</v>
      </c>
    </row>
    <row r="113" spans="1:24">
      <c r="A113" s="255">
        <f>(A112+1)</f>
        <v>105</v>
      </c>
      <c r="B113" s="266">
        <v>1106400</v>
      </c>
      <c r="C113" s="267">
        <v>40710</v>
      </c>
      <c r="D113" s="267">
        <v>40715</v>
      </c>
      <c r="E113" s="268" t="s">
        <v>400</v>
      </c>
      <c r="F113" s="268">
        <v>30</v>
      </c>
      <c r="G113" s="269">
        <v>6.2</v>
      </c>
      <c r="H113" s="270">
        <v>58.97</v>
      </c>
      <c r="I113" s="268">
        <v>0.03</v>
      </c>
      <c r="J113" s="268">
        <v>2</v>
      </c>
      <c r="K113" s="268" t="s">
        <v>401</v>
      </c>
      <c r="L113" s="268">
        <v>1</v>
      </c>
      <c r="M113" s="268">
        <v>0.1</v>
      </c>
      <c r="N113" s="268">
        <v>0.03</v>
      </c>
      <c r="O113" s="271">
        <f>ROUNDDOWN((3060*H113/100),0)</f>
        <v>1804</v>
      </c>
      <c r="R113" s="273">
        <f>(H113)</f>
        <v>58.97</v>
      </c>
      <c r="S113" s="273">
        <f>AVERAGE(U113:V113)</f>
        <v>59.57</v>
      </c>
      <c r="T113" s="274">
        <f>(R113-S113)</f>
        <v>-0.60000000000000142</v>
      </c>
      <c r="U113" s="275">
        <f>(100-W113)</f>
        <v>60.082000000000001</v>
      </c>
      <c r="V113" s="275">
        <f>(100-X113)</f>
        <v>59.058</v>
      </c>
      <c r="W113" s="276">
        <v>39.917999999999999</v>
      </c>
      <c r="X113" s="276">
        <v>40.942</v>
      </c>
    </row>
    <row r="114" spans="1:24">
      <c r="A114" s="255">
        <f>(A113+1)</f>
        <v>106</v>
      </c>
      <c r="B114" s="266">
        <v>1106401</v>
      </c>
      <c r="C114" s="267">
        <v>40712</v>
      </c>
      <c r="D114" s="267">
        <v>40715</v>
      </c>
      <c r="E114" s="268" t="s">
        <v>400</v>
      </c>
      <c r="F114" s="268">
        <v>30</v>
      </c>
      <c r="G114" s="269">
        <v>5.38</v>
      </c>
      <c r="H114" s="270">
        <v>59.3</v>
      </c>
      <c r="I114" s="268">
        <v>0.02</v>
      </c>
      <c r="J114" s="268">
        <v>6</v>
      </c>
      <c r="K114" s="268" t="s">
        <v>401</v>
      </c>
      <c r="L114" s="268">
        <v>1</v>
      </c>
      <c r="M114" s="268">
        <v>0.1</v>
      </c>
      <c r="N114" s="268">
        <v>0.03</v>
      </c>
      <c r="O114" s="271">
        <f>ROUNDDOWN((3060*H114/100),0)</f>
        <v>1814</v>
      </c>
      <c r="R114" s="273">
        <f>(H114)</f>
        <v>59.3</v>
      </c>
      <c r="S114" s="273">
        <f>AVERAGE(U114:V114)</f>
        <v>59.330500000000001</v>
      </c>
      <c r="T114" s="274">
        <f>(R114-S114)</f>
        <v>-3.0500000000003524E-2</v>
      </c>
      <c r="U114" s="275">
        <f>(100-W114)</f>
        <v>59.44</v>
      </c>
      <c r="V114" s="275">
        <f>(100-X114)</f>
        <v>59.220999999999997</v>
      </c>
      <c r="W114" s="276">
        <v>40.56</v>
      </c>
      <c r="X114" s="276">
        <v>40.779000000000003</v>
      </c>
    </row>
    <row r="115" spans="1:24">
      <c r="A115" s="255">
        <f>(A114+1)</f>
        <v>107</v>
      </c>
      <c r="B115" s="266">
        <v>1106402</v>
      </c>
      <c r="C115" s="267">
        <v>40722</v>
      </c>
      <c r="D115" s="267">
        <v>40728</v>
      </c>
      <c r="E115" s="268" t="s">
        <v>400</v>
      </c>
      <c r="F115" s="268">
        <v>25</v>
      </c>
      <c r="G115" s="269">
        <v>5.3</v>
      </c>
      <c r="H115" s="270">
        <v>58.52</v>
      </c>
      <c r="I115" s="268">
        <v>0.04</v>
      </c>
      <c r="J115" s="268">
        <v>2</v>
      </c>
      <c r="K115" s="268" t="s">
        <v>401</v>
      </c>
      <c r="L115" s="268">
        <v>1</v>
      </c>
      <c r="M115" s="268">
        <v>0.1</v>
      </c>
      <c r="N115" s="268">
        <v>0.01</v>
      </c>
      <c r="O115" s="271">
        <f>ROUNDDOWN((3060*H115/100),0)</f>
        <v>1790</v>
      </c>
      <c r="R115" s="273">
        <f>(H115)</f>
        <v>58.52</v>
      </c>
      <c r="S115" s="273">
        <f>AVERAGE(U115:V115)</f>
        <v>58.793500000000002</v>
      </c>
      <c r="T115" s="274">
        <f>(R115-S115)</f>
        <v>-0.27349999999999852</v>
      </c>
      <c r="U115" s="275">
        <f>(100-W115)</f>
        <v>58.725000000000001</v>
      </c>
      <c r="V115" s="275">
        <f>(100-X115)</f>
        <v>58.862000000000002</v>
      </c>
      <c r="W115" s="276">
        <v>41.274999999999999</v>
      </c>
      <c r="X115" s="276">
        <v>41.137999999999998</v>
      </c>
    </row>
    <row r="116" spans="1:24">
      <c r="A116" s="255">
        <f>(A115+1)</f>
        <v>108</v>
      </c>
      <c r="B116" s="266">
        <v>1107403</v>
      </c>
      <c r="C116" s="267">
        <v>40728</v>
      </c>
      <c r="D116" s="267">
        <v>40730</v>
      </c>
      <c r="E116" s="268" t="s">
        <v>400</v>
      </c>
      <c r="F116" s="268">
        <v>25</v>
      </c>
      <c r="G116" s="269">
        <v>6.32</v>
      </c>
      <c r="H116" s="270">
        <v>59.6</v>
      </c>
      <c r="I116" s="268">
        <v>0.03</v>
      </c>
      <c r="J116" s="268">
        <v>2</v>
      </c>
      <c r="K116" s="268" t="s">
        <v>401</v>
      </c>
      <c r="L116" s="268">
        <v>1</v>
      </c>
      <c r="M116" s="268">
        <v>0.1</v>
      </c>
      <c r="N116" s="268">
        <v>0.02</v>
      </c>
      <c r="O116" s="271">
        <f>ROUNDDOWN((3060*H116/100),0)</f>
        <v>1823</v>
      </c>
      <c r="R116" s="273">
        <f>(H116)</f>
        <v>59.6</v>
      </c>
      <c r="S116" s="273">
        <f>AVERAGE(U116:V116)</f>
        <v>58.864999999999995</v>
      </c>
      <c r="T116" s="274">
        <f>(R116-S116)</f>
        <v>0.73500000000000654</v>
      </c>
      <c r="U116" s="275">
        <f>(100-W116)</f>
        <v>58.73</v>
      </c>
      <c r="V116" s="275">
        <f>(100-X116)</f>
        <v>59</v>
      </c>
      <c r="W116" s="276">
        <v>41.27</v>
      </c>
      <c r="X116" s="276">
        <v>41</v>
      </c>
    </row>
    <row r="117" spans="1:24">
      <c r="A117" s="255">
        <f>(A116+1)</f>
        <v>109</v>
      </c>
      <c r="B117" s="266">
        <v>1107404</v>
      </c>
      <c r="C117" s="267">
        <v>40734</v>
      </c>
      <c r="D117" s="267">
        <v>40738</v>
      </c>
      <c r="E117" s="268" t="s">
        <v>400</v>
      </c>
      <c r="F117" s="268">
        <v>35</v>
      </c>
      <c r="G117" s="269">
        <v>8.1999999999999993</v>
      </c>
      <c r="H117" s="270">
        <v>59.67</v>
      </c>
      <c r="I117" s="268">
        <v>0.04</v>
      </c>
      <c r="J117" s="268">
        <v>2</v>
      </c>
      <c r="K117" s="268" t="s">
        <v>401</v>
      </c>
      <c r="L117" s="268">
        <v>1</v>
      </c>
      <c r="M117" s="268">
        <v>0.1</v>
      </c>
      <c r="N117" s="268">
        <v>0.02</v>
      </c>
      <c r="O117" s="271">
        <f>ROUNDDOWN((3060*H117/100),0)</f>
        <v>1825</v>
      </c>
      <c r="R117" s="273">
        <f>(H117)</f>
        <v>59.67</v>
      </c>
      <c r="S117" s="273">
        <f>AVERAGE(U117:V117)</f>
        <v>58.984999999999999</v>
      </c>
      <c r="T117" s="274">
        <f>(R117-S117)</f>
        <v>0.68500000000000227</v>
      </c>
      <c r="U117" s="275">
        <f>(100-W117)</f>
        <v>58.99</v>
      </c>
      <c r="V117" s="275">
        <f>(100-X117)</f>
        <v>58.98</v>
      </c>
      <c r="W117" s="276">
        <v>41.01</v>
      </c>
      <c r="X117" s="276">
        <v>41.02</v>
      </c>
    </row>
    <row r="118" spans="1:24">
      <c r="A118" s="255">
        <f>(A117+1)</f>
        <v>110</v>
      </c>
      <c r="B118" s="266">
        <v>1107405</v>
      </c>
      <c r="C118" s="267">
        <v>40736</v>
      </c>
      <c r="D118" s="267">
        <v>40738</v>
      </c>
      <c r="E118" s="268" t="s">
        <v>400</v>
      </c>
      <c r="F118" s="268">
        <v>35</v>
      </c>
      <c r="G118" s="269">
        <v>7.2</v>
      </c>
      <c r="H118" s="270">
        <v>59.63</v>
      </c>
      <c r="I118" s="268">
        <v>0.03</v>
      </c>
      <c r="J118" s="268">
        <v>2</v>
      </c>
      <c r="K118" s="268" t="s">
        <v>401</v>
      </c>
      <c r="L118" s="268">
        <v>1</v>
      </c>
      <c r="M118" s="268">
        <v>0.1</v>
      </c>
      <c r="N118" s="268">
        <v>0.03</v>
      </c>
      <c r="O118" s="271">
        <f>ROUNDDOWN((3060*H118/100),0)</f>
        <v>1824</v>
      </c>
      <c r="R118" s="273">
        <f>(H118)</f>
        <v>59.63</v>
      </c>
      <c r="S118" s="273">
        <f>AVERAGE(U118:V118)</f>
        <v>59.745000000000005</v>
      </c>
      <c r="T118" s="274">
        <f>(R118-S118)</f>
        <v>-0.11500000000000199</v>
      </c>
      <c r="U118" s="275">
        <f>(100-W118)</f>
        <v>59.7</v>
      </c>
      <c r="V118" s="275">
        <f>(100-X118)</f>
        <v>59.79</v>
      </c>
      <c r="W118" s="276">
        <v>40.299999999999997</v>
      </c>
      <c r="X118" s="276">
        <v>40.21</v>
      </c>
    </row>
    <row r="119" spans="1:24">
      <c r="A119" s="255">
        <f>(A118+1)</f>
        <v>111</v>
      </c>
      <c r="B119" s="266">
        <v>1107406</v>
      </c>
      <c r="C119" s="267">
        <v>40748</v>
      </c>
      <c r="D119" s="267">
        <v>40753</v>
      </c>
      <c r="E119" s="268" t="s">
        <v>400</v>
      </c>
      <c r="F119" s="268">
        <v>30</v>
      </c>
      <c r="G119" s="269">
        <v>6.1</v>
      </c>
      <c r="H119" s="270">
        <v>59.33</v>
      </c>
      <c r="I119" s="268">
        <v>0.03</v>
      </c>
      <c r="J119" s="268">
        <v>2</v>
      </c>
      <c r="K119" s="268" t="s">
        <v>401</v>
      </c>
      <c r="L119" s="268">
        <v>1</v>
      </c>
      <c r="M119" s="268">
        <v>0.1</v>
      </c>
      <c r="N119" s="268">
        <v>0.01</v>
      </c>
      <c r="O119" s="271">
        <f>ROUNDDOWN((3060*H119/100),0)</f>
        <v>1815</v>
      </c>
      <c r="R119" s="273">
        <f>(H119)</f>
        <v>59.33</v>
      </c>
      <c r="S119" s="273">
        <f>AVERAGE(U119:V119)</f>
        <v>58.93</v>
      </c>
      <c r="T119" s="274">
        <f>(R119-S119)</f>
        <v>0.39999999999999858</v>
      </c>
      <c r="U119" s="275">
        <f>(100-W119)</f>
        <v>58.93</v>
      </c>
      <c r="V119" s="275">
        <f>(100-X119)</f>
        <v>58.93</v>
      </c>
      <c r="W119" s="276">
        <v>41.07</v>
      </c>
      <c r="X119" s="276">
        <v>41.07</v>
      </c>
    </row>
    <row r="120" spans="1:24">
      <c r="A120" s="255">
        <f>(A119+1)</f>
        <v>112</v>
      </c>
      <c r="B120" s="266">
        <v>1108407</v>
      </c>
      <c r="C120" s="267">
        <v>40763</v>
      </c>
      <c r="D120" s="267">
        <v>40764</v>
      </c>
      <c r="E120" s="268" t="s">
        <v>400</v>
      </c>
      <c r="F120" s="268">
        <v>25</v>
      </c>
      <c r="G120" s="269">
        <v>6</v>
      </c>
      <c r="H120" s="270">
        <v>59.73</v>
      </c>
      <c r="I120" s="268">
        <v>0.03</v>
      </c>
      <c r="J120" s="268">
        <v>8</v>
      </c>
      <c r="K120" s="268" t="s">
        <v>401</v>
      </c>
      <c r="L120" s="268">
        <v>1</v>
      </c>
      <c r="M120" s="268">
        <v>0.1</v>
      </c>
      <c r="N120" s="268">
        <v>0.02</v>
      </c>
      <c r="O120" s="271">
        <f>ROUNDDOWN((3060*H120/100),0)</f>
        <v>1827</v>
      </c>
      <c r="R120" s="273">
        <f>(H120)</f>
        <v>59.73</v>
      </c>
      <c r="S120" s="273">
        <f>AVERAGE(U120:V120)</f>
        <v>59.5535</v>
      </c>
      <c r="T120" s="274">
        <f>(R120-S120)</f>
        <v>0.17649999999999721</v>
      </c>
      <c r="U120" s="275">
        <f>(100-W120)</f>
        <v>59.587000000000003</v>
      </c>
      <c r="V120" s="275">
        <f>(100-X120)</f>
        <v>59.52</v>
      </c>
      <c r="W120" s="276">
        <v>40.412999999999997</v>
      </c>
      <c r="X120" s="276">
        <v>40.479999999999997</v>
      </c>
    </row>
    <row r="121" spans="1:24">
      <c r="A121" s="255">
        <f>(A120+1)</f>
        <v>113</v>
      </c>
      <c r="B121" s="266">
        <v>1108408</v>
      </c>
      <c r="C121" s="267">
        <v>40780</v>
      </c>
      <c r="D121" s="267">
        <v>40781</v>
      </c>
      <c r="E121" s="268" t="s">
        <v>400</v>
      </c>
      <c r="F121" s="268">
        <v>40</v>
      </c>
      <c r="G121" s="269">
        <v>7.14</v>
      </c>
      <c r="H121" s="270">
        <v>59.3</v>
      </c>
      <c r="I121" s="268">
        <v>0.04</v>
      </c>
      <c r="J121" s="268">
        <v>2</v>
      </c>
      <c r="K121" s="268" t="s">
        <v>401</v>
      </c>
      <c r="L121" s="268">
        <v>1</v>
      </c>
      <c r="M121" s="268">
        <v>0.1</v>
      </c>
      <c r="N121" s="268">
        <v>0.03</v>
      </c>
      <c r="O121" s="271">
        <f>ROUNDDOWN((3060*H121/100),0)</f>
        <v>1814</v>
      </c>
      <c r="R121" s="273">
        <f>(H121)</f>
        <v>59.3</v>
      </c>
      <c r="S121" s="273">
        <f>AVERAGE(U121:V121)</f>
        <v>58.379999999999995</v>
      </c>
      <c r="T121" s="274">
        <f>(R121-S121)</f>
        <v>0.92000000000000171</v>
      </c>
      <c r="U121" s="275">
        <f>(100-W121)</f>
        <v>58.33</v>
      </c>
      <c r="V121" s="275">
        <f>(100-X121)</f>
        <v>58.43</v>
      </c>
      <c r="W121" s="276">
        <v>41.67</v>
      </c>
      <c r="X121" s="276">
        <v>41.57</v>
      </c>
    </row>
    <row r="122" spans="1:24">
      <c r="A122" s="255">
        <f>(A121+1)</f>
        <v>114</v>
      </c>
      <c r="B122" s="266">
        <v>1108409</v>
      </c>
      <c r="C122" s="267">
        <v>40786</v>
      </c>
      <c r="D122" s="267">
        <v>40787</v>
      </c>
      <c r="E122" s="268" t="s">
        <v>400</v>
      </c>
      <c r="F122" s="268">
        <v>35</v>
      </c>
      <c r="G122" s="269">
        <v>6.25</v>
      </c>
      <c r="H122" s="270">
        <v>59.52</v>
      </c>
      <c r="I122" s="268">
        <v>0.03</v>
      </c>
      <c r="J122" s="268">
        <v>2</v>
      </c>
      <c r="K122" s="268" t="s">
        <v>401</v>
      </c>
      <c r="L122" s="268">
        <v>1</v>
      </c>
      <c r="M122" s="268">
        <v>0.1</v>
      </c>
      <c r="N122" s="268">
        <v>0.03</v>
      </c>
      <c r="O122" s="271">
        <f>ROUNDDOWN((3060*H122/100),0)</f>
        <v>1821</v>
      </c>
      <c r="R122" s="273">
        <f>(H122)</f>
        <v>59.52</v>
      </c>
      <c r="S122" s="273">
        <f>AVERAGE(U122:V122)</f>
        <v>58.984999999999999</v>
      </c>
      <c r="T122" s="274">
        <f>(R122-S122)</f>
        <v>0.53500000000000369</v>
      </c>
      <c r="U122" s="275">
        <f>(100-W122)</f>
        <v>58.99</v>
      </c>
      <c r="V122" s="275">
        <f>(100-X122)</f>
        <v>58.98</v>
      </c>
      <c r="W122" s="276">
        <v>41.01</v>
      </c>
      <c r="X122" s="276">
        <v>41.02</v>
      </c>
    </row>
    <row r="123" spans="1:24">
      <c r="A123" s="255">
        <f>(A122+1)</f>
        <v>115</v>
      </c>
      <c r="B123" s="266">
        <v>1109410</v>
      </c>
      <c r="C123" s="267">
        <v>40789</v>
      </c>
      <c r="D123" s="267">
        <v>40792</v>
      </c>
      <c r="E123" s="268" t="s">
        <v>400</v>
      </c>
      <c r="F123" s="268">
        <v>40</v>
      </c>
      <c r="G123" s="269">
        <v>6.7</v>
      </c>
      <c r="H123" s="270">
        <v>59.21</v>
      </c>
      <c r="I123" s="268">
        <v>0.04</v>
      </c>
      <c r="J123" s="268">
        <v>2</v>
      </c>
      <c r="K123" s="268" t="s">
        <v>401</v>
      </c>
      <c r="L123" s="268">
        <v>1</v>
      </c>
      <c r="M123" s="268">
        <v>0.1</v>
      </c>
      <c r="N123" s="268">
        <v>0.02</v>
      </c>
      <c r="O123" s="271">
        <f>ROUNDDOWN((3060*H123/100),0)</f>
        <v>1811</v>
      </c>
      <c r="R123" s="273">
        <f>(H123)</f>
        <v>59.21</v>
      </c>
      <c r="S123" s="273">
        <f>AVERAGE(U123:V123)</f>
        <v>58.644999999999996</v>
      </c>
      <c r="T123" s="274">
        <f>(R123-S123)</f>
        <v>0.56500000000000483</v>
      </c>
      <c r="U123" s="275">
        <f>(100-W123)</f>
        <v>58.64</v>
      </c>
      <c r="V123" s="275">
        <f>(100-X123)</f>
        <v>58.65</v>
      </c>
      <c r="W123" s="276">
        <v>41.36</v>
      </c>
      <c r="X123" s="276">
        <v>41.35</v>
      </c>
    </row>
    <row r="124" spans="1:24">
      <c r="A124" s="255">
        <f>(A123+1)</f>
        <v>116</v>
      </c>
      <c r="B124" s="266">
        <v>1109411</v>
      </c>
      <c r="C124" s="267">
        <v>40790</v>
      </c>
      <c r="D124" s="267">
        <v>40792</v>
      </c>
      <c r="E124" s="268" t="s">
        <v>400</v>
      </c>
      <c r="F124" s="268">
        <v>35</v>
      </c>
      <c r="G124" s="269">
        <v>6.64</v>
      </c>
      <c r="H124" s="270">
        <v>59.95</v>
      </c>
      <c r="I124" s="268">
        <v>0.03</v>
      </c>
      <c r="J124" s="268">
        <v>2</v>
      </c>
      <c r="K124" s="268" t="s">
        <v>401</v>
      </c>
      <c r="L124" s="268">
        <v>1</v>
      </c>
      <c r="M124" s="268">
        <v>0.1</v>
      </c>
      <c r="N124" s="268">
        <v>0.01</v>
      </c>
      <c r="O124" s="271">
        <f>ROUNDDOWN((3060*H124/100),0)</f>
        <v>1834</v>
      </c>
      <c r="R124" s="273">
        <f>(H124)</f>
        <v>59.95</v>
      </c>
      <c r="S124" s="273">
        <f>AVERAGE(U124:V124)</f>
        <v>59.215000000000003</v>
      </c>
      <c r="T124" s="274">
        <f>(R124-S124)</f>
        <v>0.73499999999999943</v>
      </c>
      <c r="U124" s="275">
        <f>(100-W124)</f>
        <v>59.08</v>
      </c>
      <c r="V124" s="275">
        <f>(100-X124)</f>
        <v>59.35</v>
      </c>
      <c r="W124" s="276">
        <v>40.92</v>
      </c>
      <c r="X124" s="276">
        <v>40.65</v>
      </c>
    </row>
    <row r="125" spans="1:24">
      <c r="A125" s="255">
        <f>(A124+1)</f>
        <v>117</v>
      </c>
      <c r="B125" s="266">
        <v>1109412</v>
      </c>
      <c r="C125" s="267">
        <v>40794</v>
      </c>
      <c r="D125" s="267">
        <v>40799</v>
      </c>
      <c r="E125" s="268" t="s">
        <v>400</v>
      </c>
      <c r="F125" s="268">
        <v>35</v>
      </c>
      <c r="G125" s="269">
        <v>6.21</v>
      </c>
      <c r="H125" s="270">
        <v>58.63</v>
      </c>
      <c r="I125" s="268">
        <v>0.03</v>
      </c>
      <c r="J125" s="268">
        <v>2</v>
      </c>
      <c r="K125" s="268" t="s">
        <v>401</v>
      </c>
      <c r="L125" s="268">
        <v>1</v>
      </c>
      <c r="M125" s="268">
        <v>0.1</v>
      </c>
      <c r="N125" s="268">
        <v>0.02</v>
      </c>
      <c r="O125" s="271">
        <f>ROUNDDOWN((3060*H125/100),0)</f>
        <v>1794</v>
      </c>
      <c r="R125" s="273">
        <f>(H125)</f>
        <v>58.63</v>
      </c>
      <c r="S125" s="273">
        <f>AVERAGE(U125:V125)</f>
        <v>58.366</v>
      </c>
      <c r="T125" s="274">
        <f>(R125-S125)</f>
        <v>0.2640000000000029</v>
      </c>
      <c r="U125" s="275">
        <f>(100-W125)</f>
        <v>58.281999999999996</v>
      </c>
      <c r="V125" s="275">
        <f>(100-X125)</f>
        <v>58.45</v>
      </c>
      <c r="W125" s="276">
        <v>41.718000000000004</v>
      </c>
      <c r="X125" s="276">
        <v>41.55</v>
      </c>
    </row>
    <row r="126" spans="1:24">
      <c r="A126" s="255">
        <f>(A125+1)</f>
        <v>118</v>
      </c>
      <c r="B126" s="266">
        <v>1109413</v>
      </c>
      <c r="C126" s="267">
        <v>40801</v>
      </c>
      <c r="D126" s="267">
        <v>40806</v>
      </c>
      <c r="E126" s="268" t="s">
        <v>400</v>
      </c>
      <c r="F126" s="268">
        <v>30</v>
      </c>
      <c r="G126" s="269">
        <v>6.83</v>
      </c>
      <c r="H126" s="270">
        <v>59.09</v>
      </c>
      <c r="I126" s="268">
        <v>0.04</v>
      </c>
      <c r="J126" s="268">
        <v>4</v>
      </c>
      <c r="K126" s="268" t="s">
        <v>401</v>
      </c>
      <c r="L126" s="268">
        <v>1</v>
      </c>
      <c r="M126" s="268">
        <v>0.1</v>
      </c>
      <c r="N126" s="268">
        <v>0.02</v>
      </c>
      <c r="O126" s="271">
        <f>ROUNDDOWN((3060*H126/100),0)</f>
        <v>1808</v>
      </c>
      <c r="R126" s="273">
        <f>(H126)</f>
        <v>59.09</v>
      </c>
      <c r="S126" s="273">
        <f>AVERAGE(U126:V126)</f>
        <v>59.045000000000002</v>
      </c>
      <c r="T126" s="274">
        <f>(R126-S126)</f>
        <v>4.5000000000001705E-2</v>
      </c>
      <c r="U126" s="275">
        <f>(100-W126)</f>
        <v>58.97</v>
      </c>
      <c r="V126" s="275">
        <f>(100-X126)</f>
        <v>59.12</v>
      </c>
      <c r="W126" s="276">
        <v>41.03</v>
      </c>
      <c r="X126" s="276">
        <v>40.880000000000003</v>
      </c>
    </row>
    <row r="127" spans="1:24">
      <c r="A127" s="255">
        <f>(A126+1)</f>
        <v>119</v>
      </c>
      <c r="B127" s="266">
        <v>1109414</v>
      </c>
      <c r="C127" s="267">
        <v>40805</v>
      </c>
      <c r="D127" s="267">
        <v>40807</v>
      </c>
      <c r="E127" s="268" t="s">
        <v>400</v>
      </c>
      <c r="F127" s="268">
        <v>30</v>
      </c>
      <c r="G127" s="269">
        <v>6.73</v>
      </c>
      <c r="H127" s="270">
        <v>58.98</v>
      </c>
      <c r="I127" s="268">
        <v>0.04</v>
      </c>
      <c r="J127" s="268">
        <v>2</v>
      </c>
      <c r="K127" s="268" t="s">
        <v>401</v>
      </c>
      <c r="L127" s="268">
        <v>1</v>
      </c>
      <c r="M127" s="268">
        <v>0.1</v>
      </c>
      <c r="N127" s="268">
        <v>0.02</v>
      </c>
      <c r="O127" s="271">
        <f>ROUNDDOWN((3060*H127/100),0)</f>
        <v>1804</v>
      </c>
      <c r="R127" s="273">
        <f>(H127)</f>
        <v>58.98</v>
      </c>
      <c r="S127" s="273">
        <f>AVERAGE(U127:V127)</f>
        <v>59.19</v>
      </c>
      <c r="T127" s="274">
        <f>(R127-S127)</f>
        <v>-0.21000000000000085</v>
      </c>
      <c r="U127" s="275">
        <f>(100-W127)</f>
        <v>59.21</v>
      </c>
      <c r="V127" s="275">
        <f>(100-X127)</f>
        <v>59.17</v>
      </c>
      <c r="W127" s="276">
        <v>40.79</v>
      </c>
      <c r="X127" s="276">
        <v>40.83</v>
      </c>
    </row>
    <row r="128" spans="1:24">
      <c r="A128" s="255">
        <f>(A127+1)</f>
        <v>120</v>
      </c>
      <c r="B128" s="266">
        <v>1109415</v>
      </c>
      <c r="C128" s="267">
        <v>40808</v>
      </c>
      <c r="D128" s="267">
        <v>40814</v>
      </c>
      <c r="E128" s="268" t="s">
        <v>400</v>
      </c>
      <c r="F128" s="268">
        <v>30</v>
      </c>
      <c r="G128" s="269">
        <v>6.85</v>
      </c>
      <c r="H128" s="270">
        <v>59.13</v>
      </c>
      <c r="I128" s="268">
        <v>0.04</v>
      </c>
      <c r="J128" s="268">
        <v>2</v>
      </c>
      <c r="K128" s="268" t="s">
        <v>401</v>
      </c>
      <c r="L128" s="268">
        <v>1</v>
      </c>
      <c r="M128" s="268">
        <v>0.1</v>
      </c>
      <c r="N128" s="268">
        <v>0.03</v>
      </c>
      <c r="O128" s="271">
        <f>ROUNDDOWN((3060*H128/100),0)</f>
        <v>1809</v>
      </c>
      <c r="R128" s="273">
        <f>(H128)</f>
        <v>59.13</v>
      </c>
      <c r="S128" s="273">
        <f>AVERAGE(U128:V128)</f>
        <v>59.414999999999999</v>
      </c>
      <c r="T128" s="274">
        <f>(R128-S128)</f>
        <v>-0.28499999999999659</v>
      </c>
      <c r="U128" s="275">
        <f>(100-W128)</f>
        <v>59.42</v>
      </c>
      <c r="V128" s="275">
        <f>(100-X128)</f>
        <v>59.41</v>
      </c>
      <c r="W128" s="276">
        <v>40.58</v>
      </c>
      <c r="X128" s="276">
        <v>40.590000000000003</v>
      </c>
    </row>
    <row r="129" spans="1:24">
      <c r="A129" s="255">
        <f>(A128+1)</f>
        <v>121</v>
      </c>
      <c r="B129" s="266">
        <v>1109416</v>
      </c>
      <c r="C129" s="267">
        <v>40814</v>
      </c>
      <c r="D129" s="267">
        <v>40820</v>
      </c>
      <c r="E129" s="268" t="s">
        <v>400</v>
      </c>
      <c r="F129" s="268">
        <v>30</v>
      </c>
      <c r="G129" s="269">
        <v>6.44</v>
      </c>
      <c r="H129" s="270">
        <v>59.61</v>
      </c>
      <c r="I129" s="268">
        <v>0.05</v>
      </c>
      <c r="J129" s="268">
        <v>2</v>
      </c>
      <c r="K129" s="268" t="s">
        <v>401</v>
      </c>
      <c r="L129" s="268">
        <v>1</v>
      </c>
      <c r="M129" s="268">
        <v>0.1</v>
      </c>
      <c r="N129" s="268">
        <v>0.05</v>
      </c>
      <c r="O129" s="271">
        <f>ROUNDDOWN((3060*H129/100),0)</f>
        <v>1824</v>
      </c>
      <c r="R129" s="273">
        <f>(H129)</f>
        <v>59.61</v>
      </c>
      <c r="S129" s="273">
        <f>AVERAGE(U129:V129)</f>
        <v>59.655000000000001</v>
      </c>
      <c r="T129" s="274">
        <f>(R129-S129)</f>
        <v>-4.5000000000001705E-2</v>
      </c>
      <c r="U129" s="275">
        <f>(100-W129)</f>
        <v>59.61</v>
      </c>
      <c r="V129" s="275">
        <f>(100-X129)</f>
        <v>59.7</v>
      </c>
      <c r="W129" s="276">
        <v>40.39</v>
      </c>
      <c r="X129" s="276">
        <v>40.299999999999997</v>
      </c>
    </row>
    <row r="130" spans="1:24">
      <c r="A130" s="255">
        <f>(A129+1)</f>
        <v>122</v>
      </c>
      <c r="B130" s="266">
        <v>1110417</v>
      </c>
      <c r="C130" s="267">
        <v>40836</v>
      </c>
      <c r="D130" s="267">
        <v>40844</v>
      </c>
      <c r="E130" s="268" t="s">
        <v>400</v>
      </c>
      <c r="F130" s="268">
        <v>30</v>
      </c>
      <c r="G130" s="269">
        <v>6.23</v>
      </c>
      <c r="H130" s="270">
        <v>59.54</v>
      </c>
      <c r="I130" s="268">
        <v>0.03</v>
      </c>
      <c r="J130" s="268">
        <v>2</v>
      </c>
      <c r="K130" s="268" t="s">
        <v>401</v>
      </c>
      <c r="L130" s="268">
        <v>1</v>
      </c>
      <c r="M130" s="268">
        <v>0.1</v>
      </c>
      <c r="N130" s="268">
        <v>0.03</v>
      </c>
      <c r="O130" s="271">
        <f>ROUNDDOWN((3060*H130/100),0)</f>
        <v>1821</v>
      </c>
      <c r="R130" s="273">
        <f>(H130)</f>
        <v>59.54</v>
      </c>
      <c r="S130" s="273">
        <f>AVERAGE(U130:V130)</f>
        <v>59.655500000000004</v>
      </c>
      <c r="T130" s="274">
        <f>(R130-S130)</f>
        <v>-0.11550000000000438</v>
      </c>
      <c r="U130" s="275">
        <f>(100-W130)</f>
        <v>59.612000000000002</v>
      </c>
      <c r="V130" s="275">
        <f>(100-X130)</f>
        <v>59.698999999999998</v>
      </c>
      <c r="W130" s="276">
        <v>40.387999999999998</v>
      </c>
      <c r="X130" s="276">
        <v>40.301000000000002</v>
      </c>
    </row>
    <row r="131" spans="1:24">
      <c r="A131" s="255">
        <f>(A130+1)</f>
        <v>123</v>
      </c>
      <c r="B131" s="266">
        <v>1110418</v>
      </c>
      <c r="C131" s="267">
        <v>40846</v>
      </c>
      <c r="D131" s="267">
        <v>40848</v>
      </c>
      <c r="E131" s="268" t="s">
        <v>400</v>
      </c>
      <c r="F131" s="268">
        <v>35</v>
      </c>
      <c r="G131" s="269">
        <v>7.14</v>
      </c>
      <c r="H131" s="270">
        <v>59.44</v>
      </c>
      <c r="I131" s="268">
        <v>0.03</v>
      </c>
      <c r="J131" s="268">
        <v>2</v>
      </c>
      <c r="K131" s="268" t="s">
        <v>401</v>
      </c>
      <c r="L131" s="268">
        <v>1</v>
      </c>
      <c r="M131" s="268">
        <v>0.1</v>
      </c>
      <c r="N131" s="268">
        <v>0.02</v>
      </c>
      <c r="O131" s="271">
        <f>ROUNDDOWN((3060*H131/100),0)</f>
        <v>1818</v>
      </c>
      <c r="R131" s="273">
        <f>(H131)</f>
        <v>59.44</v>
      </c>
      <c r="S131" s="273">
        <f>AVERAGE(U131:V131)</f>
        <v>59.765000000000001</v>
      </c>
      <c r="T131" s="274">
        <f>(R131-S131)</f>
        <v>-0.32500000000000284</v>
      </c>
      <c r="U131" s="275">
        <f>(100-W131)</f>
        <v>59.82</v>
      </c>
      <c r="V131" s="275">
        <f>(100-X131)</f>
        <v>59.71</v>
      </c>
      <c r="W131" s="276">
        <v>40.18</v>
      </c>
      <c r="X131" s="276">
        <v>40.29</v>
      </c>
    </row>
    <row r="132" spans="1:24">
      <c r="A132" s="255">
        <f>(A131+1)</f>
        <v>124</v>
      </c>
      <c r="B132" s="266">
        <v>1111419</v>
      </c>
      <c r="C132" s="267">
        <v>40854</v>
      </c>
      <c r="D132" s="267">
        <v>40856</v>
      </c>
      <c r="E132" s="268" t="s">
        <v>400</v>
      </c>
      <c r="F132" s="268">
        <v>35</v>
      </c>
      <c r="G132" s="269">
        <v>7.34</v>
      </c>
      <c r="H132" s="270">
        <v>58.8</v>
      </c>
      <c r="I132" s="268">
        <v>0.04</v>
      </c>
      <c r="J132" s="268">
        <v>2</v>
      </c>
      <c r="K132" s="268" t="s">
        <v>401</v>
      </c>
      <c r="L132" s="268">
        <v>1</v>
      </c>
      <c r="M132" s="268">
        <v>0.1</v>
      </c>
      <c r="N132" s="268">
        <v>0.03</v>
      </c>
      <c r="O132" s="271">
        <f>ROUNDDOWN((3060*H132/100),0)</f>
        <v>1799</v>
      </c>
      <c r="R132" s="273">
        <f>(H132)</f>
        <v>58.8</v>
      </c>
      <c r="S132" s="273">
        <f>AVERAGE(U132:V132)</f>
        <v>58.775000000000006</v>
      </c>
      <c r="T132" s="274">
        <f>(R132-S132)</f>
        <v>2.4999999999991473E-2</v>
      </c>
      <c r="U132" s="275">
        <f>(100-W132)</f>
        <v>58.88</v>
      </c>
      <c r="V132" s="275">
        <f>(100-X132)</f>
        <v>58.67</v>
      </c>
      <c r="W132" s="276">
        <v>41.12</v>
      </c>
      <c r="X132" s="276">
        <v>41.33</v>
      </c>
    </row>
    <row r="133" spans="1:24">
      <c r="A133" s="255">
        <f>(A132+1)</f>
        <v>125</v>
      </c>
      <c r="B133" s="266">
        <v>1111420</v>
      </c>
      <c r="C133" s="267">
        <v>40859</v>
      </c>
      <c r="D133" s="267">
        <v>40862</v>
      </c>
      <c r="E133" s="268" t="s">
        <v>400</v>
      </c>
      <c r="F133" s="268">
        <v>35</v>
      </c>
      <c r="G133" s="269">
        <v>7.02</v>
      </c>
      <c r="H133" s="270">
        <v>59.12</v>
      </c>
      <c r="I133" s="268">
        <v>0.03</v>
      </c>
      <c r="J133" s="268">
        <v>2</v>
      </c>
      <c r="K133" s="268" t="s">
        <v>401</v>
      </c>
      <c r="L133" s="268">
        <v>1</v>
      </c>
      <c r="M133" s="268">
        <v>0.1</v>
      </c>
      <c r="N133" s="268">
        <v>0.02</v>
      </c>
      <c r="O133" s="271">
        <f>ROUNDDOWN((3060*H133/100),0)</f>
        <v>1809</v>
      </c>
      <c r="P133" s="277">
        <f>(O133*2)</f>
        <v>3618</v>
      </c>
      <c r="Q133" s="278"/>
      <c r="R133" s="273">
        <f>(H133)</f>
        <v>59.12</v>
      </c>
      <c r="S133" s="273">
        <f>AVERAGE(U133:V133)</f>
        <v>58.9</v>
      </c>
      <c r="T133" s="274">
        <f>(R133-S133)</f>
        <v>0.21999999999999886</v>
      </c>
      <c r="U133" s="275">
        <f>(100-W133)</f>
        <v>58.72</v>
      </c>
      <c r="V133" s="275">
        <f>(100-X133)</f>
        <v>59.08</v>
      </c>
      <c r="W133" s="276">
        <v>41.28</v>
      </c>
      <c r="X133" s="276">
        <v>40.92</v>
      </c>
    </row>
    <row r="134" spans="1:24">
      <c r="A134" s="255">
        <f>(A133+1)</f>
        <v>126</v>
      </c>
      <c r="B134" s="266">
        <v>1111421</v>
      </c>
      <c r="C134" s="267">
        <v>40866</v>
      </c>
      <c r="D134" s="267">
        <v>40869</v>
      </c>
      <c r="E134" s="268" t="s">
        <v>400</v>
      </c>
      <c r="F134" s="268">
        <v>30</v>
      </c>
      <c r="G134" s="269">
        <v>6.29</v>
      </c>
      <c r="H134" s="270">
        <v>59.14</v>
      </c>
      <c r="I134" s="268">
        <v>0.03</v>
      </c>
      <c r="J134" s="268">
        <v>2</v>
      </c>
      <c r="K134" s="268" t="s">
        <v>401</v>
      </c>
      <c r="L134" s="268">
        <v>1</v>
      </c>
      <c r="M134" s="268">
        <v>0.1</v>
      </c>
      <c r="N134" s="268">
        <v>0.02</v>
      </c>
      <c r="O134" s="271">
        <f>ROUNDDOWN((3060*H134/100),0)</f>
        <v>1809</v>
      </c>
      <c r="R134" s="273">
        <f>(H134)</f>
        <v>59.14</v>
      </c>
      <c r="S134" s="273">
        <f>AVERAGE(U134:V134)</f>
        <v>58.94</v>
      </c>
      <c r="T134" s="274">
        <f>(R134-S134)</f>
        <v>0.20000000000000284</v>
      </c>
      <c r="U134" s="275">
        <f>(100-W134)</f>
        <v>58.92</v>
      </c>
      <c r="V134" s="275">
        <f>(100-X134)</f>
        <v>58.96</v>
      </c>
      <c r="W134" s="276">
        <v>41.08</v>
      </c>
      <c r="X134" s="276">
        <v>41.04</v>
      </c>
    </row>
    <row r="135" spans="1:24">
      <c r="A135" s="255">
        <f>(A134+1)</f>
        <v>127</v>
      </c>
      <c r="B135" s="266">
        <v>1111422</v>
      </c>
      <c r="C135" s="267">
        <v>40867</v>
      </c>
      <c r="D135" s="267">
        <v>40869</v>
      </c>
      <c r="E135" s="268" t="s">
        <v>400</v>
      </c>
      <c r="F135" s="268">
        <v>35</v>
      </c>
      <c r="G135" s="269">
        <v>5.53</v>
      </c>
      <c r="H135" s="270">
        <v>58.5</v>
      </c>
      <c r="I135" s="268">
        <v>0.03</v>
      </c>
      <c r="J135" s="268">
        <v>2</v>
      </c>
      <c r="K135" s="268" t="s">
        <v>401</v>
      </c>
      <c r="L135" s="268">
        <v>1</v>
      </c>
      <c r="M135" s="268">
        <v>0.1</v>
      </c>
      <c r="N135" s="268">
        <v>0.01</v>
      </c>
      <c r="O135" s="271">
        <f>ROUNDDOWN((3060*H135/100),0)</f>
        <v>1790</v>
      </c>
      <c r="R135" s="273">
        <f>(H135)</f>
        <v>58.5</v>
      </c>
      <c r="S135" s="273">
        <f>AVERAGE(U135:V135)</f>
        <v>58.585000000000001</v>
      </c>
      <c r="T135" s="274">
        <f>(R135-S135)</f>
        <v>-8.5000000000000853E-2</v>
      </c>
      <c r="U135" s="275">
        <f>(100-W135)</f>
        <v>58.42</v>
      </c>
      <c r="V135" s="275">
        <f>(100-X135)</f>
        <v>58.75</v>
      </c>
      <c r="W135" s="276">
        <v>41.58</v>
      </c>
      <c r="X135" s="276">
        <v>41.25</v>
      </c>
    </row>
    <row r="136" spans="1:24">
      <c r="A136" s="255">
        <f>(A135+1)</f>
        <v>128</v>
      </c>
      <c r="B136" s="266">
        <v>1111423</v>
      </c>
      <c r="C136" s="267">
        <v>40877</v>
      </c>
      <c r="D136" s="267">
        <v>40879</v>
      </c>
      <c r="E136" s="268" t="s">
        <v>400</v>
      </c>
      <c r="F136" s="268">
        <v>35</v>
      </c>
      <c r="G136" s="269">
        <v>5.39</v>
      </c>
      <c r="H136" s="270">
        <v>59.42</v>
      </c>
      <c r="I136" s="268">
        <v>0.03</v>
      </c>
      <c r="J136" s="268">
        <v>2</v>
      </c>
      <c r="K136" s="268" t="s">
        <v>401</v>
      </c>
      <c r="L136" s="268">
        <v>1</v>
      </c>
      <c r="M136" s="268">
        <v>0.1</v>
      </c>
      <c r="N136" s="268">
        <v>0.03</v>
      </c>
      <c r="O136" s="271">
        <f>ROUNDDOWN((3060*H136/100),0)</f>
        <v>1818</v>
      </c>
      <c r="R136" s="273">
        <f>(H136)</f>
        <v>59.42</v>
      </c>
      <c r="S136" s="273">
        <f>AVERAGE(U136:V136)</f>
        <v>58.39</v>
      </c>
      <c r="T136" s="274">
        <f>(R136-S136)</f>
        <v>1.0300000000000011</v>
      </c>
      <c r="U136" s="275">
        <f>(100-W136)</f>
        <v>58.39</v>
      </c>
      <c r="V136" s="275">
        <f>(100-X136)</f>
        <v>58.39</v>
      </c>
      <c r="W136" s="276">
        <v>41.61</v>
      </c>
      <c r="X136" s="276">
        <v>41.61</v>
      </c>
    </row>
    <row r="137" spans="1:24">
      <c r="A137" s="255">
        <f>(A136+1)</f>
        <v>129</v>
      </c>
      <c r="B137" s="266">
        <v>1112424</v>
      </c>
      <c r="C137" s="267">
        <v>40891</v>
      </c>
      <c r="D137" s="267">
        <v>40896</v>
      </c>
      <c r="E137" s="268" t="s">
        <v>400</v>
      </c>
      <c r="F137" s="268">
        <v>25</v>
      </c>
      <c r="G137" s="269">
        <v>6.52</v>
      </c>
      <c r="H137" s="270">
        <v>59.94</v>
      </c>
      <c r="I137" s="268">
        <v>0.03</v>
      </c>
      <c r="J137" s="268">
        <v>2</v>
      </c>
      <c r="K137" s="268" t="s">
        <v>401</v>
      </c>
      <c r="L137" s="268">
        <v>1</v>
      </c>
      <c r="M137" s="268">
        <v>0.1</v>
      </c>
      <c r="N137" s="268">
        <v>0.02</v>
      </c>
      <c r="O137" s="271">
        <f>ROUNDDOWN((3060*H137/100),0)</f>
        <v>1834</v>
      </c>
      <c r="R137" s="273">
        <f>(H137)</f>
        <v>59.94</v>
      </c>
      <c r="S137" s="273">
        <f>AVERAGE(U137:V137)</f>
        <v>59.445</v>
      </c>
      <c r="T137" s="274">
        <f>(R137-S137)</f>
        <v>0.49499999999999744</v>
      </c>
      <c r="U137" s="275">
        <f>(100-W137)</f>
        <v>59.04</v>
      </c>
      <c r="V137" s="275">
        <f>(100-X137)</f>
        <v>59.85</v>
      </c>
      <c r="W137" s="276">
        <v>40.96</v>
      </c>
      <c r="X137" s="276">
        <v>40.15</v>
      </c>
    </row>
    <row r="138" spans="1:24">
      <c r="A138" s="255">
        <f>(A137+1)</f>
        <v>130</v>
      </c>
      <c r="B138" s="266">
        <v>1112425</v>
      </c>
      <c r="C138" s="267">
        <v>40907</v>
      </c>
      <c r="D138" s="267">
        <v>40914</v>
      </c>
      <c r="E138" s="268" t="s">
        <v>400</v>
      </c>
      <c r="F138" s="268">
        <v>25</v>
      </c>
      <c r="G138" s="269">
        <v>6.12</v>
      </c>
      <c r="H138" s="270">
        <v>59.61</v>
      </c>
      <c r="I138" s="268">
        <v>0.04</v>
      </c>
      <c r="J138" s="268">
        <v>2</v>
      </c>
      <c r="K138" s="268" t="s">
        <v>401</v>
      </c>
      <c r="L138" s="268">
        <v>1</v>
      </c>
      <c r="M138" s="268">
        <v>0.1</v>
      </c>
      <c r="N138" s="268">
        <v>0.02</v>
      </c>
      <c r="O138" s="271">
        <f>ROUNDDOWN((3060*H138/100),0)</f>
        <v>1824</v>
      </c>
      <c r="R138" s="273">
        <f>(H138)</f>
        <v>59.61</v>
      </c>
      <c r="S138" s="273">
        <f>AVERAGE(U138:V138)</f>
        <v>59.42</v>
      </c>
      <c r="T138" s="274">
        <f>(R138-S138)</f>
        <v>0.18999999999999773</v>
      </c>
      <c r="U138" s="275">
        <f>(100-W138)</f>
        <v>59.36</v>
      </c>
      <c r="V138" s="275">
        <f>(100-X138)</f>
        <v>59.48</v>
      </c>
      <c r="W138" s="276">
        <v>40.64</v>
      </c>
      <c r="X138" s="276">
        <v>40.520000000000003</v>
      </c>
    </row>
    <row r="139" spans="1:24">
      <c r="A139" s="255">
        <f>(A138+1)</f>
        <v>131</v>
      </c>
      <c r="B139" s="266">
        <v>1201426</v>
      </c>
      <c r="C139" s="267">
        <v>40929</v>
      </c>
      <c r="D139" s="267">
        <v>40931</v>
      </c>
      <c r="E139" s="268" t="s">
        <v>400</v>
      </c>
      <c r="F139" s="268">
        <v>30</v>
      </c>
      <c r="G139" s="269">
        <v>6.34</v>
      </c>
      <c r="H139" s="270">
        <v>58.65</v>
      </c>
      <c r="I139" s="268">
        <v>0.01</v>
      </c>
      <c r="J139" s="268">
        <v>2</v>
      </c>
      <c r="K139" s="268" t="s">
        <v>401</v>
      </c>
      <c r="L139" s="268">
        <v>1</v>
      </c>
      <c r="M139" s="268">
        <v>0.1</v>
      </c>
      <c r="N139" s="268">
        <v>0.03</v>
      </c>
      <c r="O139" s="271">
        <f>ROUNDDOWN((3060*H139/100),0)</f>
        <v>1794</v>
      </c>
      <c r="R139" s="273">
        <f>(H139)</f>
        <v>58.65</v>
      </c>
      <c r="S139" s="273">
        <f>AVERAGE(U139:V139)</f>
        <v>58.96</v>
      </c>
      <c r="T139" s="274">
        <f>(R139-S139)</f>
        <v>-0.31000000000000227</v>
      </c>
      <c r="U139" s="275">
        <f>(100-W139)</f>
        <v>58.86</v>
      </c>
      <c r="V139" s="275">
        <f>(100-X139)</f>
        <v>59.06</v>
      </c>
      <c r="W139" s="276">
        <v>41.14</v>
      </c>
      <c r="X139" s="276">
        <v>40.94</v>
      </c>
    </row>
    <row r="140" spans="1:24">
      <c r="A140" s="255">
        <f>(A139+1)</f>
        <v>132</v>
      </c>
      <c r="B140" s="266">
        <v>1201427</v>
      </c>
      <c r="C140" s="267">
        <v>40933</v>
      </c>
      <c r="D140" s="267">
        <v>40935</v>
      </c>
      <c r="E140" s="268" t="s">
        <v>400</v>
      </c>
      <c r="F140" s="268">
        <v>30</v>
      </c>
      <c r="G140" s="269">
        <v>6.22</v>
      </c>
      <c r="H140" s="270">
        <v>59.36</v>
      </c>
      <c r="I140" s="268">
        <v>0.03</v>
      </c>
      <c r="J140" s="268">
        <v>2</v>
      </c>
      <c r="K140" s="268" t="s">
        <v>401</v>
      </c>
      <c r="L140" s="268">
        <v>1</v>
      </c>
      <c r="M140" s="268">
        <v>0.1</v>
      </c>
      <c r="N140" s="268">
        <v>0.02</v>
      </c>
      <c r="O140" s="271">
        <f>ROUNDDOWN((3060*H140/100),0)</f>
        <v>1816</v>
      </c>
      <c r="P140" s="277">
        <f>(O140*2)</f>
        <v>3632</v>
      </c>
      <c r="Q140" s="278"/>
      <c r="R140" s="273">
        <f>(H140)</f>
        <v>59.36</v>
      </c>
      <c r="S140" s="273">
        <f>AVERAGE(U140:V140)</f>
        <v>59.365000000000002</v>
      </c>
      <c r="T140" s="274">
        <f>(R140-S140)</f>
        <v>-5.000000000002558E-3</v>
      </c>
      <c r="U140" s="275">
        <f>(100-W140)</f>
        <v>59.46</v>
      </c>
      <c r="V140" s="275">
        <f>(100-X140)</f>
        <v>59.27</v>
      </c>
      <c r="W140" s="276">
        <v>40.54</v>
      </c>
      <c r="X140" s="276">
        <v>40.729999999999997</v>
      </c>
    </row>
    <row r="141" spans="1:24">
      <c r="A141" s="255">
        <f>(A140+1)</f>
        <v>133</v>
      </c>
      <c r="B141" s="266">
        <v>1201428</v>
      </c>
      <c r="C141" s="267">
        <v>40939</v>
      </c>
      <c r="D141" s="267">
        <v>40941</v>
      </c>
      <c r="E141" s="268" t="s">
        <v>400</v>
      </c>
      <c r="F141" s="268">
        <v>30</v>
      </c>
      <c r="G141" s="269">
        <v>6.66</v>
      </c>
      <c r="H141" s="270">
        <v>59.72</v>
      </c>
      <c r="I141" s="268">
        <v>0.02</v>
      </c>
      <c r="J141" s="268">
        <v>2</v>
      </c>
      <c r="K141" s="268" t="s">
        <v>401</v>
      </c>
      <c r="L141" s="268">
        <v>1</v>
      </c>
      <c r="M141" s="268">
        <v>0.1</v>
      </c>
      <c r="N141" s="268">
        <v>0.02</v>
      </c>
      <c r="O141" s="271">
        <f>ROUNDDOWN((3060*H141/100),0)</f>
        <v>1827</v>
      </c>
      <c r="P141" s="277">
        <f>(O141*2)</f>
        <v>3654</v>
      </c>
      <c r="Q141" s="278"/>
      <c r="R141" s="273">
        <f>(H141)</f>
        <v>59.72</v>
      </c>
      <c r="S141" s="273">
        <f>AVERAGE(U141:V141)</f>
        <v>59.274999999999999</v>
      </c>
      <c r="T141" s="274">
        <f>(R141-S141)</f>
        <v>0.44500000000000028</v>
      </c>
      <c r="U141" s="275">
        <f>(100-W141)</f>
        <v>59.25</v>
      </c>
      <c r="V141" s="275">
        <f>(100-X141)</f>
        <v>59.3</v>
      </c>
      <c r="W141" s="276">
        <v>40.75</v>
      </c>
      <c r="X141" s="276">
        <v>40.700000000000003</v>
      </c>
    </row>
    <row r="142" spans="1:24">
      <c r="A142" s="255">
        <f>(A141+1)</f>
        <v>134</v>
      </c>
      <c r="B142" s="266">
        <v>1202429</v>
      </c>
      <c r="C142" s="267">
        <v>40956</v>
      </c>
      <c r="D142" s="267">
        <v>40960</v>
      </c>
      <c r="E142" s="268" t="s">
        <v>400</v>
      </c>
      <c r="F142" s="268">
        <v>25</v>
      </c>
      <c r="G142" s="269">
        <v>6.77</v>
      </c>
      <c r="H142" s="270">
        <v>58.22</v>
      </c>
      <c r="I142" s="268">
        <v>0.03</v>
      </c>
      <c r="J142" s="268">
        <v>2</v>
      </c>
      <c r="K142" s="268" t="s">
        <v>401</v>
      </c>
      <c r="L142" s="268">
        <v>1</v>
      </c>
      <c r="M142" s="268">
        <v>0.1</v>
      </c>
      <c r="N142" s="268">
        <v>0.04</v>
      </c>
      <c r="O142" s="271">
        <f>ROUNDDOWN((3060*H142/100),0)</f>
        <v>1781</v>
      </c>
      <c r="R142" s="273">
        <f>(H142)</f>
        <v>58.22</v>
      </c>
      <c r="S142" s="273">
        <f>AVERAGE(U142:V142)</f>
        <v>57.864999999999995</v>
      </c>
      <c r="T142" s="274">
        <f>(R142-S142)</f>
        <v>0.35500000000000398</v>
      </c>
      <c r="U142" s="275">
        <f>(100-W142)</f>
        <v>57.66</v>
      </c>
      <c r="V142" s="275">
        <f>(100-X142)</f>
        <v>58.07</v>
      </c>
      <c r="W142" s="276">
        <v>42.34</v>
      </c>
      <c r="X142" s="276">
        <v>41.93</v>
      </c>
    </row>
    <row r="143" spans="1:24">
      <c r="A143" s="255">
        <f>(A142+1)</f>
        <v>135</v>
      </c>
      <c r="B143" s="266">
        <v>1202430</v>
      </c>
      <c r="C143" s="267">
        <v>40965</v>
      </c>
      <c r="D143" s="267">
        <v>40968</v>
      </c>
      <c r="E143" s="268" t="s">
        <v>400</v>
      </c>
      <c r="F143" s="268">
        <v>25</v>
      </c>
      <c r="G143" s="269">
        <v>6.71</v>
      </c>
      <c r="H143" s="270">
        <v>59.52</v>
      </c>
      <c r="I143" s="268">
        <v>0.03</v>
      </c>
      <c r="J143" s="268">
        <v>2</v>
      </c>
      <c r="K143" s="268" t="s">
        <v>401</v>
      </c>
      <c r="L143" s="268">
        <v>1</v>
      </c>
      <c r="M143" s="268">
        <v>0.1</v>
      </c>
      <c r="N143" s="268">
        <v>0.04</v>
      </c>
      <c r="O143" s="271">
        <f>ROUNDDOWN((3060*H143/100),0)</f>
        <v>1821</v>
      </c>
      <c r="P143" s="277">
        <f>(O143*2)</f>
        <v>3642</v>
      </c>
      <c r="Q143" s="278"/>
      <c r="R143" s="273">
        <f>(H143)</f>
        <v>59.52</v>
      </c>
      <c r="S143" s="273">
        <f>AVERAGE(U143:V143)</f>
        <v>59.025000000000006</v>
      </c>
      <c r="T143" s="274">
        <f>(R143-S143)</f>
        <v>0.49499999999999744</v>
      </c>
      <c r="U143" s="275">
        <f>(100-W143)</f>
        <v>59.02</v>
      </c>
      <c r="V143" s="275">
        <f>(100-X143)</f>
        <v>59.03</v>
      </c>
      <c r="W143" s="276">
        <v>40.98</v>
      </c>
      <c r="X143" s="276">
        <v>40.97</v>
      </c>
    </row>
    <row r="144" spans="1:24">
      <c r="A144" s="255">
        <f>(A143+1)</f>
        <v>136</v>
      </c>
      <c r="B144" s="266">
        <v>1203431</v>
      </c>
      <c r="C144" s="267">
        <v>40976</v>
      </c>
      <c r="D144" s="267">
        <v>40980</v>
      </c>
      <c r="E144" s="268" t="s">
        <v>400</v>
      </c>
      <c r="F144" s="268">
        <v>25</v>
      </c>
      <c r="G144" s="269">
        <v>6.94</v>
      </c>
      <c r="H144" s="270">
        <v>59.8</v>
      </c>
      <c r="I144" s="268">
        <v>0.02</v>
      </c>
      <c r="J144" s="268">
        <v>2</v>
      </c>
      <c r="K144" s="268" t="s">
        <v>401</v>
      </c>
      <c r="L144" s="268">
        <v>1</v>
      </c>
      <c r="M144" s="268">
        <v>0.1</v>
      </c>
      <c r="N144" s="268">
        <v>0.04</v>
      </c>
      <c r="O144" s="271">
        <f>ROUNDDOWN((3060*H144/100),0)</f>
        <v>1829</v>
      </c>
      <c r="P144" s="277">
        <f>(O144*2)</f>
        <v>3658</v>
      </c>
      <c r="Q144" s="278"/>
      <c r="R144" s="273">
        <f>(H144)</f>
        <v>59.8</v>
      </c>
      <c r="S144" s="273">
        <f>AVERAGE(U144:V144)</f>
        <v>59.019999999999996</v>
      </c>
      <c r="T144" s="274">
        <f>(R144-S144)</f>
        <v>0.78000000000000114</v>
      </c>
      <c r="U144" s="275">
        <f>(100-W144)</f>
        <v>59.17</v>
      </c>
      <c r="V144" s="275">
        <f>(100-X144)</f>
        <v>58.87</v>
      </c>
      <c r="W144" s="276">
        <v>40.83</v>
      </c>
      <c r="X144" s="276">
        <v>41.13</v>
      </c>
    </row>
    <row r="145" spans="1:24">
      <c r="A145" s="255">
        <f>(A144+1)</f>
        <v>137</v>
      </c>
      <c r="B145" s="266">
        <v>1203432</v>
      </c>
      <c r="C145" s="267">
        <v>40983</v>
      </c>
      <c r="D145" s="267">
        <v>40990</v>
      </c>
      <c r="E145" s="268" t="s">
        <v>400</v>
      </c>
      <c r="F145" s="268">
        <v>35</v>
      </c>
      <c r="G145" s="269">
        <v>6.54</v>
      </c>
      <c r="H145" s="270">
        <v>58.87</v>
      </c>
      <c r="I145" s="268">
        <v>0.02</v>
      </c>
      <c r="J145" s="268">
        <v>2</v>
      </c>
      <c r="K145" s="268" t="s">
        <v>401</v>
      </c>
      <c r="L145" s="268">
        <v>1</v>
      </c>
      <c r="M145" s="268">
        <v>0.1</v>
      </c>
      <c r="N145" s="268">
        <v>0.03</v>
      </c>
      <c r="O145" s="271">
        <f>ROUNDDOWN((3060*H145/100),0)</f>
        <v>1801</v>
      </c>
      <c r="P145" s="277">
        <f>(O145*2)</f>
        <v>3602</v>
      </c>
      <c r="Q145" s="278"/>
      <c r="R145" s="273">
        <f>(H145)</f>
        <v>58.87</v>
      </c>
      <c r="S145" s="273">
        <f>AVERAGE(U145:V145)</f>
        <v>58.33</v>
      </c>
      <c r="T145" s="274">
        <f>(R145-S145)</f>
        <v>0.53999999999999915</v>
      </c>
      <c r="U145" s="275">
        <f>(100-W145)</f>
        <v>58.14</v>
      </c>
      <c r="V145" s="275">
        <f>(100-X145)</f>
        <v>58.52</v>
      </c>
      <c r="W145" s="276">
        <v>41.86</v>
      </c>
      <c r="X145" s="276">
        <v>41.48</v>
      </c>
    </row>
    <row r="146" spans="1:24">
      <c r="A146" s="255">
        <f>(A145+1)</f>
        <v>138</v>
      </c>
      <c r="B146" s="266">
        <v>1203433</v>
      </c>
      <c r="C146" s="267">
        <v>40990</v>
      </c>
      <c r="D146" s="267">
        <v>40996</v>
      </c>
      <c r="E146" s="268" t="s">
        <v>400</v>
      </c>
      <c r="F146" s="268">
        <v>25</v>
      </c>
      <c r="G146" s="269">
        <v>6.8</v>
      </c>
      <c r="H146" s="270">
        <v>59.48</v>
      </c>
      <c r="I146" s="268">
        <v>0.03</v>
      </c>
      <c r="J146" s="268">
        <v>4</v>
      </c>
      <c r="K146" s="268" t="s">
        <v>401</v>
      </c>
      <c r="L146" s="268">
        <v>1</v>
      </c>
      <c r="M146" s="268">
        <v>0.1</v>
      </c>
      <c r="N146" s="268">
        <v>0.03</v>
      </c>
      <c r="O146" s="271">
        <f>ROUNDDOWN((3060*H146/100),0)</f>
        <v>1820</v>
      </c>
      <c r="R146" s="273">
        <f>(H146)</f>
        <v>59.48</v>
      </c>
      <c r="S146" s="273">
        <f>AVERAGE(U146:V146)</f>
        <v>59.224999999999994</v>
      </c>
      <c r="T146" s="274">
        <f>(R146-S146)</f>
        <v>0.25500000000000256</v>
      </c>
      <c r="U146" s="275">
        <f>(100-W146)</f>
        <v>59.22</v>
      </c>
      <c r="V146" s="275">
        <f>(100-X146)</f>
        <v>59.23</v>
      </c>
      <c r="W146" s="276">
        <v>40.78</v>
      </c>
      <c r="X146" s="276">
        <v>40.770000000000003</v>
      </c>
    </row>
    <row r="147" spans="1:24">
      <c r="A147" s="255">
        <f>(A146+1)</f>
        <v>139</v>
      </c>
      <c r="B147" s="266">
        <v>1204434</v>
      </c>
      <c r="C147" s="267">
        <v>41003</v>
      </c>
      <c r="D147" s="267">
        <v>41004</v>
      </c>
      <c r="E147" s="268" t="s">
        <v>400</v>
      </c>
      <c r="F147" s="268">
        <v>30</v>
      </c>
      <c r="G147" s="269">
        <v>6.9</v>
      </c>
      <c r="H147" s="270">
        <v>59.38</v>
      </c>
      <c r="I147" s="268">
        <v>0.04</v>
      </c>
      <c r="J147" s="268">
        <v>2</v>
      </c>
      <c r="K147" s="268" t="s">
        <v>401</v>
      </c>
      <c r="L147" s="268">
        <v>1</v>
      </c>
      <c r="M147" s="268">
        <v>0.1</v>
      </c>
      <c r="N147" s="268">
        <v>0.04</v>
      </c>
      <c r="O147" s="271">
        <f>ROUNDDOWN((3060*H147/100),0)</f>
        <v>1817</v>
      </c>
      <c r="P147" s="277">
        <f>(O147*2)</f>
        <v>3634</v>
      </c>
      <c r="Q147" s="278"/>
      <c r="R147" s="273">
        <f>(H147)</f>
        <v>59.38</v>
      </c>
      <c r="S147" s="273">
        <f>AVERAGE(U147:V147)</f>
        <v>59.54</v>
      </c>
      <c r="T147" s="274">
        <f>(R147-S147)</f>
        <v>-0.15999999999999659</v>
      </c>
      <c r="U147" s="275">
        <f>(100-W147)</f>
        <v>59.68</v>
      </c>
      <c r="V147" s="275">
        <f>(100-X147)</f>
        <v>59.4</v>
      </c>
      <c r="W147" s="276">
        <v>40.32</v>
      </c>
      <c r="X147" s="276">
        <v>40.6</v>
      </c>
    </row>
    <row r="148" spans="1:24">
      <c r="A148" s="255">
        <f>(A147+1)</f>
        <v>140</v>
      </c>
      <c r="B148" s="266">
        <v>1204435</v>
      </c>
      <c r="C148" s="267">
        <v>41017</v>
      </c>
      <c r="D148" s="267">
        <v>41019</v>
      </c>
      <c r="E148" s="268" t="s">
        <v>400</v>
      </c>
      <c r="F148" s="268">
        <v>30</v>
      </c>
      <c r="G148" s="269">
        <v>5.7</v>
      </c>
      <c r="H148" s="270">
        <v>59.83</v>
      </c>
      <c r="I148" s="268">
        <v>0.03</v>
      </c>
      <c r="J148" s="268">
        <v>2</v>
      </c>
      <c r="K148" s="268" t="s">
        <v>401</v>
      </c>
      <c r="L148" s="268">
        <v>1</v>
      </c>
      <c r="M148" s="268">
        <v>0.1</v>
      </c>
      <c r="N148" s="268">
        <v>0.03</v>
      </c>
      <c r="O148" s="271">
        <f>ROUNDDOWN((3060*H148/100),0)</f>
        <v>1830</v>
      </c>
      <c r="R148" s="273">
        <f>(H148)</f>
        <v>59.83</v>
      </c>
      <c r="S148" s="273">
        <f>AVERAGE(U148:V148)</f>
        <v>58.56</v>
      </c>
      <c r="T148" s="274">
        <f>(R148-S148)</f>
        <v>1.269999999999996</v>
      </c>
      <c r="U148" s="275">
        <f>(100-W148)</f>
        <v>58.36</v>
      </c>
      <c r="V148" s="275">
        <f>(100-X148)</f>
        <v>58.76</v>
      </c>
      <c r="W148" s="276">
        <v>41.64</v>
      </c>
      <c r="X148" s="276">
        <v>41.24</v>
      </c>
    </row>
    <row r="149" spans="1:24">
      <c r="A149" s="255">
        <f>(A148+1)</f>
        <v>141</v>
      </c>
      <c r="B149" s="266">
        <v>1204436</v>
      </c>
      <c r="C149" s="267">
        <v>41023</v>
      </c>
      <c r="D149" s="267">
        <v>41026</v>
      </c>
      <c r="E149" s="268" t="s">
        <v>400</v>
      </c>
      <c r="F149" s="268">
        <v>25</v>
      </c>
      <c r="G149" s="269">
        <v>6.21</v>
      </c>
      <c r="H149" s="270">
        <v>59.18</v>
      </c>
      <c r="I149" s="268">
        <v>0.03</v>
      </c>
      <c r="J149" s="268">
        <v>2</v>
      </c>
      <c r="K149" s="268" t="s">
        <v>401</v>
      </c>
      <c r="L149" s="268">
        <v>1</v>
      </c>
      <c r="M149" s="268">
        <v>0.1</v>
      </c>
      <c r="N149" s="268">
        <v>0.03</v>
      </c>
      <c r="O149" s="271">
        <f>ROUNDDOWN((3060*H149/100),0)</f>
        <v>1810</v>
      </c>
      <c r="R149" s="273">
        <f>(H149)</f>
        <v>59.18</v>
      </c>
      <c r="S149" s="273">
        <f>AVERAGE(U149:V149)</f>
        <v>100</v>
      </c>
      <c r="T149" s="274">
        <f>(R149-S149)</f>
        <v>-40.82</v>
      </c>
      <c r="U149" s="275">
        <f>(100-W149)</f>
        <v>100</v>
      </c>
      <c r="V149" s="275">
        <f>(100-X149)</f>
        <v>100</v>
      </c>
      <c r="W149" s="276"/>
      <c r="X149" s="276"/>
    </row>
    <row r="150" spans="1:24">
      <c r="A150" s="255">
        <f>(A149+1)</f>
        <v>142</v>
      </c>
      <c r="B150" s="266">
        <v>1206437</v>
      </c>
      <c r="C150" s="267">
        <v>41088</v>
      </c>
      <c r="D150" s="267">
        <v>41089</v>
      </c>
      <c r="E150" s="268" t="s">
        <v>400</v>
      </c>
      <c r="F150" s="268">
        <v>35</v>
      </c>
      <c r="G150" s="269">
        <v>6.71</v>
      </c>
      <c r="H150" s="270">
        <v>59.22</v>
      </c>
      <c r="I150" s="268">
        <v>0.04</v>
      </c>
      <c r="J150" s="268">
        <v>2</v>
      </c>
      <c r="K150" s="268" t="s">
        <v>401</v>
      </c>
      <c r="L150" s="268">
        <v>1</v>
      </c>
      <c r="M150" s="268">
        <v>0.1</v>
      </c>
      <c r="N150" s="268">
        <v>0.02</v>
      </c>
      <c r="O150" s="271">
        <f>ROUNDDOWN((3060*H150/100),0)</f>
        <v>1812</v>
      </c>
      <c r="R150" s="273">
        <f>(H150)</f>
        <v>59.22</v>
      </c>
      <c r="S150" s="273">
        <f>AVERAGE(U150:V150)</f>
        <v>59.236499999999999</v>
      </c>
      <c r="T150" s="274">
        <f>(R150-S150)</f>
        <v>-1.6500000000000625E-2</v>
      </c>
      <c r="U150" s="275">
        <f>(100-W150)</f>
        <v>59.286999999999999</v>
      </c>
      <c r="V150" s="275">
        <f>(100-X150)</f>
        <v>59.186</v>
      </c>
      <c r="W150" s="276">
        <v>40.713000000000001</v>
      </c>
      <c r="X150" s="276">
        <v>40.814</v>
      </c>
    </row>
    <row r="151" spans="1:24">
      <c r="A151" s="255">
        <f>(A150+1)</f>
        <v>143</v>
      </c>
      <c r="B151" s="266">
        <v>1206438</v>
      </c>
      <c r="C151" s="267">
        <v>41090</v>
      </c>
      <c r="D151" s="267">
        <v>41093</v>
      </c>
      <c r="E151" s="268" t="s">
        <v>400</v>
      </c>
      <c r="F151" s="268">
        <v>30</v>
      </c>
      <c r="G151" s="269">
        <v>6.81</v>
      </c>
      <c r="H151" s="270">
        <v>58.96</v>
      </c>
      <c r="I151" s="268">
        <v>0.03</v>
      </c>
      <c r="J151" s="268">
        <v>2</v>
      </c>
      <c r="K151" s="268" t="s">
        <v>401</v>
      </c>
      <c r="L151" s="268">
        <v>1</v>
      </c>
      <c r="M151" s="268">
        <v>0.1</v>
      </c>
      <c r="N151" s="268">
        <v>0.02</v>
      </c>
      <c r="O151" s="271">
        <f>ROUNDDOWN((3060*H151/100),0)</f>
        <v>1804</v>
      </c>
      <c r="R151" s="273">
        <f>(H151)</f>
        <v>58.96</v>
      </c>
      <c r="S151" s="273">
        <f>AVERAGE(U151:V151)</f>
        <v>58.465499999999999</v>
      </c>
      <c r="T151" s="274">
        <f>(R151-S151)</f>
        <v>0.49450000000000216</v>
      </c>
      <c r="U151" s="275">
        <f>(100-W151)</f>
        <v>58.622999999999998</v>
      </c>
      <c r="V151" s="275">
        <f>(100-X151)</f>
        <v>58.308</v>
      </c>
      <c r="W151" s="276">
        <v>41.377000000000002</v>
      </c>
      <c r="X151" s="276">
        <v>41.692</v>
      </c>
    </row>
    <row r="152" spans="1:24">
      <c r="A152" s="255">
        <f>(A151+1)</f>
        <v>144</v>
      </c>
      <c r="B152" s="266">
        <v>1207439</v>
      </c>
      <c r="C152" s="267">
        <v>41097</v>
      </c>
      <c r="D152" s="267">
        <v>41101</v>
      </c>
      <c r="E152" s="268" t="s">
        <v>400</v>
      </c>
      <c r="F152" s="268">
        <v>30</v>
      </c>
      <c r="G152" s="269">
        <v>6.74</v>
      </c>
      <c r="H152" s="270">
        <v>58.53</v>
      </c>
      <c r="I152" s="268">
        <v>0.03</v>
      </c>
      <c r="J152" s="268">
        <v>2</v>
      </c>
      <c r="K152" s="268" t="s">
        <v>401</v>
      </c>
      <c r="L152" s="268">
        <v>1</v>
      </c>
      <c r="M152" s="268">
        <v>0.1</v>
      </c>
      <c r="N152" s="268">
        <v>0.02</v>
      </c>
      <c r="O152" s="271">
        <f>ROUNDDOWN((3060*H152/100),0)</f>
        <v>1791</v>
      </c>
      <c r="R152" s="273">
        <f>(H152)</f>
        <v>58.53</v>
      </c>
      <c r="S152" s="273">
        <f>AVERAGE(U152:V152)</f>
        <v>58.423999999999999</v>
      </c>
      <c r="T152" s="274">
        <f>(R152-S152)</f>
        <v>0.10600000000000165</v>
      </c>
      <c r="U152" s="275">
        <f>(100-W152)</f>
        <v>58.408999999999999</v>
      </c>
      <c r="V152" s="275">
        <f>(100-X152)</f>
        <v>58.439</v>
      </c>
      <c r="W152" s="276">
        <v>41.591000000000001</v>
      </c>
      <c r="X152" s="276">
        <v>41.561</v>
      </c>
    </row>
    <row r="153" spans="1:24">
      <c r="A153" s="255">
        <f>(A152+1)</f>
        <v>145</v>
      </c>
      <c r="B153" s="266">
        <v>1207440</v>
      </c>
      <c r="C153" s="267">
        <v>41104</v>
      </c>
      <c r="D153" s="267">
        <v>41109</v>
      </c>
      <c r="E153" s="268" t="s">
        <v>400</v>
      </c>
      <c r="F153" s="268">
        <v>30</v>
      </c>
      <c r="G153" s="269">
        <v>6.94</v>
      </c>
      <c r="H153" s="270">
        <v>59.55</v>
      </c>
      <c r="I153" s="268">
        <v>0.02</v>
      </c>
      <c r="J153" s="268">
        <v>2</v>
      </c>
      <c r="K153" s="268" t="s">
        <v>401</v>
      </c>
      <c r="L153" s="268">
        <v>1</v>
      </c>
      <c r="M153" s="268">
        <v>0.1</v>
      </c>
      <c r="N153" s="268">
        <v>0.01</v>
      </c>
      <c r="O153" s="271">
        <f>ROUNDDOWN((3060*H153/100),0)</f>
        <v>1822</v>
      </c>
      <c r="R153" s="273">
        <f>(H153)</f>
        <v>59.55</v>
      </c>
      <c r="S153" s="273">
        <f>AVERAGE(U153:V153)</f>
        <v>59.484999999999999</v>
      </c>
      <c r="T153" s="274">
        <f>(R153-S153)</f>
        <v>6.4999999999997726E-2</v>
      </c>
      <c r="U153" s="275">
        <f>(100-W153)</f>
        <v>59.51</v>
      </c>
      <c r="V153" s="275">
        <f>(100-X153)</f>
        <v>59.46</v>
      </c>
      <c r="W153" s="276">
        <v>40.49</v>
      </c>
      <c r="X153" s="276">
        <v>40.54</v>
      </c>
    </row>
    <row r="154" spans="1:24">
      <c r="A154" s="255">
        <f>(A153+1)</f>
        <v>146</v>
      </c>
      <c r="B154" s="266">
        <v>1207441</v>
      </c>
      <c r="C154" s="267">
        <v>41113</v>
      </c>
      <c r="D154" s="267">
        <v>41115</v>
      </c>
      <c r="E154" s="268" t="s">
        <v>400</v>
      </c>
      <c r="F154" s="268">
        <v>25</v>
      </c>
      <c r="G154" s="269">
        <v>6.12</v>
      </c>
      <c r="H154" s="270">
        <v>59.46</v>
      </c>
      <c r="I154" s="268">
        <v>0.01</v>
      </c>
      <c r="J154" s="268">
        <v>6</v>
      </c>
      <c r="K154" s="268" t="s">
        <v>401</v>
      </c>
      <c r="L154" s="268">
        <v>1</v>
      </c>
      <c r="M154" s="268">
        <v>0.1</v>
      </c>
      <c r="N154" s="268">
        <v>0.02</v>
      </c>
      <c r="O154" s="271">
        <f>ROUNDDOWN((3060*H154/100),0)</f>
        <v>1819</v>
      </c>
      <c r="P154" s="279">
        <f>(O154*2)</f>
        <v>3638</v>
      </c>
      <c r="Q154" s="278"/>
      <c r="R154" s="273">
        <f>(H154)</f>
        <v>59.46</v>
      </c>
      <c r="S154" s="273">
        <f>AVERAGE(U154:V154)</f>
        <v>59.394999999999996</v>
      </c>
      <c r="T154" s="274">
        <f>(R154-S154)</f>
        <v>6.5000000000004832E-2</v>
      </c>
      <c r="U154" s="275">
        <f>(100-W154)</f>
        <v>59.43</v>
      </c>
      <c r="V154" s="275">
        <f>(100-X154)</f>
        <v>59.36</v>
      </c>
      <c r="W154" s="276">
        <v>40.57</v>
      </c>
      <c r="X154" s="276">
        <v>40.64</v>
      </c>
    </row>
    <row r="155" spans="1:24">
      <c r="A155" s="255">
        <f>(A154+1)</f>
        <v>147</v>
      </c>
      <c r="B155" s="266">
        <v>1208442</v>
      </c>
      <c r="C155" s="267">
        <v>41130</v>
      </c>
      <c r="D155" s="267">
        <v>41131</v>
      </c>
      <c r="E155" s="268" t="s">
        <v>400</v>
      </c>
      <c r="F155" s="268">
        <v>25</v>
      </c>
      <c r="G155" s="269">
        <v>6.3</v>
      </c>
      <c r="H155" s="270">
        <v>59.18</v>
      </c>
      <c r="I155" s="268">
        <v>0.02</v>
      </c>
      <c r="J155" s="268">
        <v>16</v>
      </c>
      <c r="K155" s="268" t="s">
        <v>401</v>
      </c>
      <c r="L155" s="268">
        <v>1</v>
      </c>
      <c r="M155" s="268">
        <v>0.1</v>
      </c>
      <c r="N155" s="268">
        <v>0.03</v>
      </c>
      <c r="O155" s="271">
        <f>ROUNDDOWN((3060*H155/100),0)</f>
        <v>1810</v>
      </c>
      <c r="R155" s="273">
        <f>(H155)</f>
        <v>59.18</v>
      </c>
      <c r="S155" s="273">
        <f>AVERAGE(U155:V155)</f>
        <v>58.45</v>
      </c>
      <c r="T155" s="274">
        <f>(R155-S155)</f>
        <v>0.72999999999999687</v>
      </c>
      <c r="U155" s="275">
        <f>(100-W155)</f>
        <v>58.66</v>
      </c>
      <c r="V155" s="275">
        <f>(100-X155)</f>
        <v>58.24</v>
      </c>
      <c r="W155" s="276">
        <v>41.34</v>
      </c>
      <c r="X155" s="276">
        <v>41.76</v>
      </c>
    </row>
    <row r="156" spans="1:24">
      <c r="A156" s="255">
        <f>(A155+1)</f>
        <v>148</v>
      </c>
      <c r="B156" s="266">
        <v>1208443</v>
      </c>
      <c r="C156" s="267">
        <v>41134</v>
      </c>
      <c r="D156" s="267">
        <v>41136</v>
      </c>
      <c r="E156" s="268" t="s">
        <v>400</v>
      </c>
      <c r="F156" s="268">
        <v>30</v>
      </c>
      <c r="G156" s="269">
        <v>5.91</v>
      </c>
      <c r="H156" s="270">
        <v>58.79</v>
      </c>
      <c r="I156" s="268">
        <v>0.02</v>
      </c>
      <c r="J156" s="268">
        <v>2</v>
      </c>
      <c r="K156" s="268" t="s">
        <v>401</v>
      </c>
      <c r="L156" s="268">
        <v>1</v>
      </c>
      <c r="M156" s="268">
        <v>0.1</v>
      </c>
      <c r="N156" s="268">
        <v>0.02</v>
      </c>
      <c r="O156" s="271">
        <f>ROUNDDOWN((3060*H156/100),0)</f>
        <v>1798</v>
      </c>
      <c r="R156" s="273">
        <f>(H156)</f>
        <v>58.79</v>
      </c>
      <c r="S156" s="273">
        <f>AVERAGE(U156:V156)</f>
        <v>58.905000000000001</v>
      </c>
      <c r="T156" s="274">
        <f>(R156-S156)</f>
        <v>-0.11500000000000199</v>
      </c>
      <c r="U156" s="275">
        <f>(100-W156)</f>
        <v>58.83</v>
      </c>
      <c r="V156" s="275">
        <f>(100-X156)</f>
        <v>58.98</v>
      </c>
      <c r="W156" s="276">
        <v>41.17</v>
      </c>
      <c r="X156" s="276">
        <v>41.02</v>
      </c>
    </row>
    <row r="157" spans="1:24">
      <c r="A157" s="255">
        <f>(A156+1)</f>
        <v>149</v>
      </c>
      <c r="B157" s="266">
        <v>1208444</v>
      </c>
      <c r="C157" s="267">
        <v>41137</v>
      </c>
      <c r="D157" s="267">
        <v>41142</v>
      </c>
      <c r="E157" s="268" t="s">
        <v>400</v>
      </c>
      <c r="F157" s="268">
        <v>30</v>
      </c>
      <c r="G157" s="269">
        <v>6.96</v>
      </c>
      <c r="H157" s="270">
        <v>59.26</v>
      </c>
      <c r="I157" s="268">
        <v>0.02</v>
      </c>
      <c r="J157" s="268">
        <v>2</v>
      </c>
      <c r="K157" s="268" t="s">
        <v>401</v>
      </c>
      <c r="L157" s="268">
        <v>1</v>
      </c>
      <c r="M157" s="268">
        <v>0.1</v>
      </c>
      <c r="N157" s="268">
        <v>0.03</v>
      </c>
      <c r="O157" s="271">
        <f>ROUNDDOWN((3060*H157/100),0)</f>
        <v>1813</v>
      </c>
      <c r="R157" s="273">
        <f>(H157)</f>
        <v>59.26</v>
      </c>
      <c r="S157" s="273">
        <f>AVERAGE(U157:V157)</f>
        <v>58.82</v>
      </c>
      <c r="T157" s="274">
        <f>(R157-S157)</f>
        <v>0.43999999999999773</v>
      </c>
      <c r="U157" s="275">
        <f>(100-W157)</f>
        <v>59.02</v>
      </c>
      <c r="V157" s="275">
        <f>(100-X157)</f>
        <v>58.62</v>
      </c>
      <c r="W157" s="276">
        <v>40.98</v>
      </c>
      <c r="X157" s="276">
        <v>41.38</v>
      </c>
    </row>
    <row r="158" spans="1:24">
      <c r="A158" s="255">
        <f>(A157+1)</f>
        <v>150</v>
      </c>
      <c r="B158" s="266">
        <v>1209445</v>
      </c>
      <c r="C158" s="267">
        <v>41163</v>
      </c>
      <c r="D158" s="267">
        <v>41165</v>
      </c>
      <c r="E158" s="268" t="s">
        <v>400</v>
      </c>
      <c r="F158" s="268">
        <v>25</v>
      </c>
      <c r="G158" s="269">
        <v>6.29</v>
      </c>
      <c r="H158" s="270">
        <v>59.74</v>
      </c>
      <c r="I158" s="268">
        <v>0.02</v>
      </c>
      <c r="J158" s="268">
        <v>20</v>
      </c>
      <c r="K158" s="268" t="s">
        <v>401</v>
      </c>
      <c r="L158" s="268">
        <v>1</v>
      </c>
      <c r="M158" s="268">
        <v>0.1</v>
      </c>
      <c r="N158" s="268">
        <v>0.02</v>
      </c>
      <c r="O158" s="271">
        <f>ROUNDDOWN((3060*H158/100),0)</f>
        <v>1828</v>
      </c>
      <c r="R158" s="273">
        <f>(H158)</f>
        <v>59.74</v>
      </c>
      <c r="S158" s="273">
        <f>AVERAGE(U158:V158)</f>
        <v>59.414000000000001</v>
      </c>
      <c r="T158" s="274">
        <f>(R158-S158)</f>
        <v>0.32600000000000051</v>
      </c>
      <c r="U158" s="275">
        <f>(100-W158)</f>
        <v>59.411999999999999</v>
      </c>
      <c r="V158" s="275">
        <f>(100-X158)</f>
        <v>59.415999999999997</v>
      </c>
      <c r="W158" s="276">
        <v>40.588000000000001</v>
      </c>
      <c r="X158" s="276">
        <v>40.584000000000003</v>
      </c>
    </row>
    <row r="159" spans="1:24">
      <c r="A159" s="255">
        <f>(A158+1)</f>
        <v>151</v>
      </c>
      <c r="B159" s="266">
        <v>1209446</v>
      </c>
      <c r="C159" s="267">
        <v>41170</v>
      </c>
      <c r="D159" s="267">
        <v>41171</v>
      </c>
      <c r="E159" s="268" t="s">
        <v>400</v>
      </c>
      <c r="F159" s="268">
        <v>30</v>
      </c>
      <c r="G159" s="269">
        <v>6.16</v>
      </c>
      <c r="H159" s="270">
        <v>58.38</v>
      </c>
      <c r="I159" s="268">
        <v>0.03</v>
      </c>
      <c r="J159" s="268">
        <v>4</v>
      </c>
      <c r="K159" s="268" t="s">
        <v>401</v>
      </c>
      <c r="L159" s="268">
        <v>1</v>
      </c>
      <c r="M159" s="268">
        <v>0.1</v>
      </c>
      <c r="N159" s="268">
        <v>0.02</v>
      </c>
      <c r="O159" s="271">
        <f>ROUNDDOWN((3060*H159/100),0)</f>
        <v>1786</v>
      </c>
      <c r="R159" s="273">
        <f>(H159)</f>
        <v>58.38</v>
      </c>
      <c r="S159" s="273">
        <f>AVERAGE(U159:V159)</f>
        <v>58.467500000000001</v>
      </c>
      <c r="T159" s="274">
        <f>(R159-S159)</f>
        <v>-8.7499999999998579E-2</v>
      </c>
      <c r="U159" s="275">
        <f>(100-W159)</f>
        <v>58.133000000000003</v>
      </c>
      <c r="V159" s="275">
        <f>(100-X159)</f>
        <v>58.802</v>
      </c>
      <c r="W159" s="276">
        <v>41.866999999999997</v>
      </c>
      <c r="X159" s="276">
        <v>41.198</v>
      </c>
    </row>
    <row r="160" spans="1:24">
      <c r="A160" s="255">
        <f>(A159+1)</f>
        <v>152</v>
      </c>
      <c r="B160" s="266">
        <v>1209447</v>
      </c>
      <c r="C160" s="267">
        <v>41172</v>
      </c>
      <c r="D160" s="267">
        <v>41177</v>
      </c>
      <c r="E160" s="268" t="s">
        <v>400</v>
      </c>
      <c r="F160" s="268">
        <v>25</v>
      </c>
      <c r="G160" s="269">
        <v>7.49</v>
      </c>
      <c r="H160" s="270">
        <v>58.21</v>
      </c>
      <c r="I160" s="268">
        <v>0.03</v>
      </c>
      <c r="J160" s="268">
        <v>2</v>
      </c>
      <c r="K160" s="268" t="s">
        <v>401</v>
      </c>
      <c r="L160" s="268">
        <v>1</v>
      </c>
      <c r="M160" s="268">
        <v>0.1</v>
      </c>
      <c r="N160" s="268">
        <v>0.02</v>
      </c>
      <c r="O160" s="271">
        <f>ROUNDDOWN((3060*H160/100),0)</f>
        <v>1781</v>
      </c>
      <c r="R160" s="273">
        <f>(H160)</f>
        <v>58.21</v>
      </c>
      <c r="S160" s="273">
        <f>AVERAGE(U160:V160)</f>
        <v>41.795000000000002</v>
      </c>
      <c r="T160" s="274">
        <f>(R160-S160)</f>
        <v>16.414999999999999</v>
      </c>
      <c r="U160" s="275">
        <f>(100-W160)</f>
        <v>41.71</v>
      </c>
      <c r="V160" s="275">
        <f>(100-X160)</f>
        <v>41.88</v>
      </c>
      <c r="W160" s="276">
        <v>58.29</v>
      </c>
      <c r="X160" s="276">
        <v>58.12</v>
      </c>
    </row>
    <row r="161" spans="1:24">
      <c r="A161" s="255">
        <f>(A160+1)</f>
        <v>153</v>
      </c>
      <c r="B161" s="266">
        <v>1209448</v>
      </c>
      <c r="C161" s="267">
        <v>41177</v>
      </c>
      <c r="D161" s="267">
        <v>41179</v>
      </c>
      <c r="E161" s="268" t="s">
        <v>400</v>
      </c>
      <c r="F161" s="268">
        <v>30</v>
      </c>
      <c r="G161" s="269">
        <v>5.91</v>
      </c>
      <c r="H161" s="270">
        <v>59.85</v>
      </c>
      <c r="I161" s="268">
        <v>0.02</v>
      </c>
      <c r="J161" s="268">
        <v>2</v>
      </c>
      <c r="K161" s="268" t="s">
        <v>401</v>
      </c>
      <c r="L161" s="268">
        <v>1</v>
      </c>
      <c r="M161" s="268">
        <v>0.1</v>
      </c>
      <c r="N161" s="268">
        <v>0.02</v>
      </c>
      <c r="O161" s="271">
        <f>ROUNDDOWN((3060*H161/100),0)</f>
        <v>1831</v>
      </c>
      <c r="R161" s="273">
        <f>(H161)</f>
        <v>59.85</v>
      </c>
      <c r="S161" s="273">
        <f>AVERAGE(U161:V161)</f>
        <v>59.58</v>
      </c>
      <c r="T161" s="274">
        <f>(R161-S161)</f>
        <v>0.27000000000000313</v>
      </c>
      <c r="U161" s="275">
        <f>(100-W161)</f>
        <v>59.51</v>
      </c>
      <c r="V161" s="275">
        <f>(100-X161)</f>
        <v>59.65</v>
      </c>
      <c r="W161" s="276">
        <v>40.49</v>
      </c>
      <c r="X161" s="276">
        <v>40.35</v>
      </c>
    </row>
    <row r="162" spans="1:24">
      <c r="A162" s="255">
        <f>(A161+1)</f>
        <v>154</v>
      </c>
      <c r="B162" s="266">
        <v>1209449</v>
      </c>
      <c r="C162" s="267">
        <v>41178</v>
      </c>
      <c r="D162" s="267">
        <v>41180</v>
      </c>
      <c r="E162" s="268" t="s">
        <v>400</v>
      </c>
      <c r="F162" s="268">
        <v>25</v>
      </c>
      <c r="G162" s="269">
        <v>5.64</v>
      </c>
      <c r="H162" s="270">
        <v>59.61</v>
      </c>
      <c r="I162" s="268">
        <v>0.02</v>
      </c>
      <c r="J162" s="268">
        <v>4</v>
      </c>
      <c r="K162" s="268" t="s">
        <v>401</v>
      </c>
      <c r="L162" s="268">
        <v>1</v>
      </c>
      <c r="M162" s="268">
        <v>0.1</v>
      </c>
      <c r="N162" s="268">
        <v>0.02</v>
      </c>
      <c r="O162" s="271">
        <f>ROUNDDOWN((3060*H162/100),0)</f>
        <v>1824</v>
      </c>
      <c r="R162" s="273">
        <f>(H162)</f>
        <v>59.61</v>
      </c>
      <c r="S162" s="273">
        <f>AVERAGE(U162:V162)</f>
        <v>59.085000000000001</v>
      </c>
      <c r="T162" s="274">
        <f>(R162-S162)</f>
        <v>0.52499999999999858</v>
      </c>
      <c r="U162" s="275">
        <f>(100-W162)</f>
        <v>58.96</v>
      </c>
      <c r="V162" s="275">
        <f>(100-X162)</f>
        <v>59.21</v>
      </c>
      <c r="W162" s="276">
        <v>41.04</v>
      </c>
      <c r="X162" s="276">
        <v>40.79</v>
      </c>
    </row>
    <row r="163" spans="1:24">
      <c r="A163" s="255">
        <f>(A162+1)</f>
        <v>155</v>
      </c>
      <c r="B163" s="266">
        <v>1210450</v>
      </c>
      <c r="C163" s="267">
        <v>41187</v>
      </c>
      <c r="D163" s="267">
        <v>41193</v>
      </c>
      <c r="E163" s="268" t="s">
        <v>400</v>
      </c>
      <c r="F163" s="268">
        <v>30</v>
      </c>
      <c r="G163" s="269">
        <v>5.66</v>
      </c>
      <c r="H163" s="270">
        <v>58.31</v>
      </c>
      <c r="I163" s="268">
        <v>0.01</v>
      </c>
      <c r="J163" s="268">
        <v>6</v>
      </c>
      <c r="K163" s="268" t="s">
        <v>401</v>
      </c>
      <c r="L163" s="268">
        <v>1</v>
      </c>
      <c r="M163" s="268">
        <v>0.1</v>
      </c>
      <c r="N163" s="268">
        <v>0.03</v>
      </c>
      <c r="O163" s="271">
        <f>ROUNDDOWN((3060*H163/100),0)</f>
        <v>1784</v>
      </c>
      <c r="R163" s="273">
        <f>(H163)</f>
        <v>58.31</v>
      </c>
      <c r="S163" s="273">
        <f>AVERAGE(U163:V163)</f>
        <v>100</v>
      </c>
      <c r="T163" s="274">
        <f>(R163-S163)</f>
        <v>-41.69</v>
      </c>
      <c r="U163" s="275">
        <f>(100-W163)</f>
        <v>100</v>
      </c>
      <c r="V163" s="275">
        <f>(100-X163)</f>
        <v>100</v>
      </c>
      <c r="W163" s="276"/>
      <c r="X163" s="276"/>
    </row>
    <row r="164" spans="1:24">
      <c r="A164" s="255">
        <f>(A163+1)</f>
        <v>156</v>
      </c>
      <c r="B164" s="266">
        <v>1210451</v>
      </c>
      <c r="C164" s="267">
        <v>41199</v>
      </c>
      <c r="D164" s="267">
        <v>41201</v>
      </c>
      <c r="E164" s="268" t="s">
        <v>400</v>
      </c>
      <c r="F164" s="268">
        <v>25</v>
      </c>
      <c r="G164" s="269">
        <v>6.74</v>
      </c>
      <c r="H164" s="270">
        <v>59.58</v>
      </c>
      <c r="I164" s="268">
        <v>0.02</v>
      </c>
      <c r="J164" s="268">
        <v>10</v>
      </c>
      <c r="K164" s="268" t="s">
        <v>401</v>
      </c>
      <c r="L164" s="268">
        <v>1</v>
      </c>
      <c r="M164" s="268">
        <v>0.1</v>
      </c>
      <c r="N164" s="268">
        <v>0.02</v>
      </c>
      <c r="O164" s="271">
        <f>ROUNDDOWN((3060*H164/100),0)</f>
        <v>1823</v>
      </c>
      <c r="R164" s="273">
        <f>(H164)</f>
        <v>59.58</v>
      </c>
      <c r="S164" s="273">
        <f>AVERAGE(U164:V164)</f>
        <v>100</v>
      </c>
      <c r="T164" s="274">
        <f>(R164-S164)</f>
        <v>-40.42</v>
      </c>
      <c r="U164" s="275">
        <f>(100-W164)</f>
        <v>100</v>
      </c>
      <c r="V164" s="275">
        <f>(100-X164)</f>
        <v>100</v>
      </c>
      <c r="W164" s="276"/>
      <c r="X164" s="276"/>
    </row>
    <row r="165" spans="1:24">
      <c r="A165" s="255">
        <f>(A164+1)</f>
        <v>157</v>
      </c>
      <c r="B165" s="266">
        <v>1211452</v>
      </c>
      <c r="C165" s="267">
        <v>41220</v>
      </c>
      <c r="D165" s="267">
        <v>41222</v>
      </c>
      <c r="E165" s="268" t="s">
        <v>400</v>
      </c>
      <c r="F165" s="268">
        <v>35</v>
      </c>
      <c r="G165" s="269">
        <v>6.58</v>
      </c>
      <c r="H165" s="270">
        <v>59.28</v>
      </c>
      <c r="I165" s="268">
        <v>0.02</v>
      </c>
      <c r="J165" s="268">
        <v>2</v>
      </c>
      <c r="K165" s="268" t="s">
        <v>401</v>
      </c>
      <c r="L165" s="268">
        <v>1</v>
      </c>
      <c r="M165" s="268">
        <v>0.1</v>
      </c>
      <c r="N165" s="268">
        <v>0.02</v>
      </c>
      <c r="O165" s="271">
        <f>ROUNDDOWN((3060*H165/100),0)</f>
        <v>1813</v>
      </c>
      <c r="P165" s="277">
        <f>(O165*2)</f>
        <v>3626</v>
      </c>
      <c r="Q165" s="278"/>
      <c r="R165" s="273">
        <f>(H165)</f>
        <v>59.28</v>
      </c>
      <c r="S165" s="273">
        <f>AVERAGE(U165:V165)</f>
        <v>59.255499999999998</v>
      </c>
      <c r="T165" s="274">
        <f>(R165-S165)</f>
        <v>2.4500000000003297E-2</v>
      </c>
      <c r="U165" s="275">
        <f>(100-W165)</f>
        <v>59.21</v>
      </c>
      <c r="V165" s="275">
        <f>(100-X165)</f>
        <v>59.301000000000002</v>
      </c>
      <c r="W165" s="276">
        <v>40.79</v>
      </c>
      <c r="X165" s="276">
        <v>40.698999999999998</v>
      </c>
    </row>
    <row r="166" spans="1:24">
      <c r="A166" s="255">
        <f>(A165+1)</f>
        <v>158</v>
      </c>
      <c r="B166" s="266">
        <v>1211453</v>
      </c>
      <c r="C166" s="267">
        <v>41226</v>
      </c>
      <c r="D166" s="267">
        <v>41226</v>
      </c>
      <c r="E166" s="268" t="s">
        <v>400</v>
      </c>
      <c r="F166" s="268">
        <v>35</v>
      </c>
      <c r="G166" s="269">
        <v>7.05</v>
      </c>
      <c r="H166" s="270">
        <v>59.5</v>
      </c>
      <c r="I166" s="268">
        <v>0.02</v>
      </c>
      <c r="J166" s="268">
        <v>2</v>
      </c>
      <c r="K166" s="268" t="s">
        <v>401</v>
      </c>
      <c r="L166" s="268">
        <v>1</v>
      </c>
      <c r="M166" s="268">
        <v>0.1</v>
      </c>
      <c r="N166" s="268">
        <v>0.02</v>
      </c>
      <c r="O166" s="271">
        <f>ROUNDDOWN((3060*H166/100),0)</f>
        <v>1820</v>
      </c>
      <c r="R166" s="273">
        <f>(H166)</f>
        <v>59.5</v>
      </c>
      <c r="S166" s="273">
        <f>AVERAGE(U166:V166)</f>
        <v>59.122500000000002</v>
      </c>
      <c r="T166" s="274">
        <f>(R166-S166)</f>
        <v>0.37749999999999773</v>
      </c>
      <c r="U166" s="275">
        <f>(100-W166)</f>
        <v>59.31</v>
      </c>
      <c r="V166" s="275">
        <f>(100-X166)</f>
        <v>58.935000000000002</v>
      </c>
      <c r="W166" s="276">
        <v>40.69</v>
      </c>
      <c r="X166" s="276">
        <v>41.064999999999998</v>
      </c>
    </row>
    <row r="167" spans="1:24">
      <c r="A167" s="255">
        <f>(A166+1)</f>
        <v>159</v>
      </c>
      <c r="B167" s="266">
        <v>1211454</v>
      </c>
      <c r="C167" s="267">
        <v>41229</v>
      </c>
      <c r="D167" s="267">
        <v>41233</v>
      </c>
      <c r="E167" s="268" t="s">
        <v>400</v>
      </c>
      <c r="F167" s="268">
        <v>30</v>
      </c>
      <c r="G167" s="269">
        <v>7.21</v>
      </c>
      <c r="H167" s="270">
        <v>59.94</v>
      </c>
      <c r="I167" s="268">
        <v>0.03</v>
      </c>
      <c r="J167" s="268">
        <v>4</v>
      </c>
      <c r="K167" s="268" t="s">
        <v>401</v>
      </c>
      <c r="L167" s="268">
        <v>1</v>
      </c>
      <c r="M167" s="268">
        <v>0.1</v>
      </c>
      <c r="N167" s="268">
        <v>0.02</v>
      </c>
      <c r="O167" s="271">
        <f>ROUNDDOWN((3060*H167/100),0)</f>
        <v>1834</v>
      </c>
      <c r="R167" s="273">
        <f>(H167)</f>
        <v>59.94</v>
      </c>
      <c r="S167" s="273">
        <f>AVERAGE(U167:V167)</f>
        <v>59.344999999999999</v>
      </c>
      <c r="T167" s="274">
        <f>(R167-S167)</f>
        <v>0.59499999999999886</v>
      </c>
      <c r="U167" s="275">
        <f>(100-W167)</f>
        <v>59.11</v>
      </c>
      <c r="V167" s="275">
        <f>(100-X167)</f>
        <v>59.58</v>
      </c>
      <c r="W167" s="276">
        <v>40.89</v>
      </c>
      <c r="X167" s="276">
        <v>40.42</v>
      </c>
    </row>
    <row r="168" spans="1:24">
      <c r="A168" s="255">
        <f>(A167+1)</f>
        <v>160</v>
      </c>
      <c r="B168" s="266">
        <v>1211455</v>
      </c>
      <c r="C168" s="267">
        <v>41239</v>
      </c>
      <c r="D168" s="267">
        <v>41241</v>
      </c>
      <c r="E168" s="268" t="s">
        <v>400</v>
      </c>
      <c r="F168" s="268">
        <v>35</v>
      </c>
      <c r="G168" s="269">
        <v>7.28</v>
      </c>
      <c r="H168" s="270">
        <v>59.61</v>
      </c>
      <c r="I168" s="268">
        <v>0.03</v>
      </c>
      <c r="J168" s="268">
        <v>2</v>
      </c>
      <c r="K168" s="268" t="s">
        <v>401</v>
      </c>
      <c r="L168" s="268">
        <v>1</v>
      </c>
      <c r="M168" s="268">
        <v>0.1</v>
      </c>
      <c r="N168" s="268">
        <v>0.02</v>
      </c>
      <c r="O168" s="271">
        <f>ROUNDDOWN((3060*H168/100),0)</f>
        <v>1824</v>
      </c>
      <c r="R168" s="273">
        <f>(H168)</f>
        <v>59.61</v>
      </c>
      <c r="S168" s="273">
        <f>AVERAGE(U168:V168)</f>
        <v>59.164500000000004</v>
      </c>
      <c r="T168" s="274">
        <f>(R168-S168)</f>
        <v>0.44549999999999557</v>
      </c>
      <c r="U168" s="275">
        <f>(100-W168)</f>
        <v>59.185000000000002</v>
      </c>
      <c r="V168" s="275">
        <f>(100-X168)</f>
        <v>59.143999999999998</v>
      </c>
      <c r="W168" s="276">
        <v>40.814999999999998</v>
      </c>
      <c r="X168" s="276">
        <v>40.856000000000002</v>
      </c>
    </row>
    <row r="169" spans="1:24">
      <c r="A169" s="255">
        <f>(A168+1)</f>
        <v>161</v>
      </c>
      <c r="B169" s="266">
        <v>1212456</v>
      </c>
      <c r="C169" s="267">
        <v>41248</v>
      </c>
      <c r="D169" s="267">
        <v>41250</v>
      </c>
      <c r="E169" s="268" t="s">
        <v>400</v>
      </c>
      <c r="F169" s="268">
        <v>35</v>
      </c>
      <c r="G169" s="269">
        <v>7.09</v>
      </c>
      <c r="H169" s="270">
        <v>58.98</v>
      </c>
      <c r="I169" s="268">
        <v>0.03</v>
      </c>
      <c r="J169" s="268">
        <v>4</v>
      </c>
      <c r="K169" s="268" t="s">
        <v>401</v>
      </c>
      <c r="L169" s="268">
        <v>1</v>
      </c>
      <c r="M169" s="268">
        <v>0.1</v>
      </c>
      <c r="N169" s="268">
        <v>0.03</v>
      </c>
      <c r="O169" s="271">
        <f>ROUNDDOWN((3060*H169/100),0)</f>
        <v>1804</v>
      </c>
      <c r="R169" s="273">
        <f>(H169)</f>
        <v>58.98</v>
      </c>
      <c r="S169" s="273">
        <f>AVERAGE(U169:V169)</f>
        <v>58.495000000000005</v>
      </c>
      <c r="T169" s="274">
        <f>(R169-S169)</f>
        <v>0.48499999999999233</v>
      </c>
      <c r="U169" s="275">
        <f>(100-W169)</f>
        <v>58.49</v>
      </c>
      <c r="V169" s="275">
        <f>(100-X169)</f>
        <v>58.5</v>
      </c>
      <c r="W169" s="276">
        <v>41.51</v>
      </c>
      <c r="X169" s="276">
        <v>41.5</v>
      </c>
    </row>
    <row r="170" spans="1:24">
      <c r="A170" s="255">
        <f>(A169+1)</f>
        <v>162</v>
      </c>
      <c r="B170" s="266">
        <v>1212457</v>
      </c>
      <c r="C170" s="267">
        <v>41253</v>
      </c>
      <c r="D170" s="267">
        <v>41254</v>
      </c>
      <c r="E170" s="268" t="s">
        <v>400</v>
      </c>
      <c r="F170" s="268">
        <v>30</v>
      </c>
      <c r="G170" s="269">
        <v>7.38</v>
      </c>
      <c r="H170" s="270">
        <v>59.89</v>
      </c>
      <c r="I170" s="268">
        <v>0.03</v>
      </c>
      <c r="J170" s="268">
        <v>4</v>
      </c>
      <c r="K170" s="268" t="s">
        <v>401</v>
      </c>
      <c r="L170" s="268">
        <v>1</v>
      </c>
      <c r="M170" s="268">
        <v>0.1</v>
      </c>
      <c r="N170" s="268">
        <v>0.02</v>
      </c>
      <c r="O170" s="271">
        <f>ROUNDDOWN((3060*H170/100),0)</f>
        <v>1832</v>
      </c>
      <c r="R170" s="273">
        <f>(H170)</f>
        <v>59.89</v>
      </c>
      <c r="S170" s="273">
        <f>AVERAGE(U170:V170)</f>
        <v>59.91</v>
      </c>
      <c r="T170" s="274">
        <f>(R170-S170)</f>
        <v>-1.9999999999996021E-2</v>
      </c>
      <c r="U170" s="275">
        <f>(100-W170)</f>
        <v>59.91</v>
      </c>
      <c r="V170" s="275">
        <f>(100-X170)</f>
        <v>59.91</v>
      </c>
      <c r="W170" s="276">
        <v>40.090000000000003</v>
      </c>
      <c r="X170" s="276">
        <v>40.090000000000003</v>
      </c>
    </row>
    <row r="171" spans="1:24">
      <c r="A171" s="255">
        <f>(A170+1)</f>
        <v>163</v>
      </c>
      <c r="B171" s="266">
        <v>1212458</v>
      </c>
      <c r="C171" s="267">
        <v>41271</v>
      </c>
      <c r="D171" s="267">
        <v>41283</v>
      </c>
      <c r="E171" s="268" t="s">
        <v>400</v>
      </c>
      <c r="F171" s="268">
        <v>30</v>
      </c>
      <c r="G171" s="269">
        <v>7.47</v>
      </c>
      <c r="H171" s="270">
        <v>59.79</v>
      </c>
      <c r="I171" s="268">
        <v>0.02</v>
      </c>
      <c r="J171" s="268">
        <v>2</v>
      </c>
      <c r="K171" s="268" t="s">
        <v>401</v>
      </c>
      <c r="L171" s="268">
        <v>1</v>
      </c>
      <c r="M171" s="268">
        <v>0.1</v>
      </c>
      <c r="N171" s="268">
        <v>0.03</v>
      </c>
      <c r="O171" s="271">
        <f>ROUNDDOWN((3060*H171/100),0)</f>
        <v>1829</v>
      </c>
      <c r="R171" s="273">
        <f>(H171)</f>
        <v>59.79</v>
      </c>
      <c r="S171" s="273">
        <f>AVERAGE(U171:V171)</f>
        <v>59.405000000000001</v>
      </c>
      <c r="T171" s="274">
        <f>(R171-S171)</f>
        <v>0.38499999999999801</v>
      </c>
      <c r="U171" s="275">
        <f>(100-W171)</f>
        <v>59.41</v>
      </c>
      <c r="V171" s="275">
        <f>(100-X171)</f>
        <v>59.4</v>
      </c>
      <c r="W171" s="276">
        <v>40.590000000000003</v>
      </c>
      <c r="X171" s="276">
        <v>40.6</v>
      </c>
    </row>
    <row r="172" spans="1:24">
      <c r="A172" s="255">
        <f>(A171+1)</f>
        <v>164</v>
      </c>
      <c r="B172" s="266">
        <v>1301459</v>
      </c>
      <c r="C172" s="267">
        <v>41305</v>
      </c>
      <c r="D172" s="267">
        <v>41306</v>
      </c>
      <c r="E172" s="268" t="s">
        <v>400</v>
      </c>
      <c r="F172" s="268">
        <v>25</v>
      </c>
      <c r="G172" s="269">
        <v>5.57</v>
      </c>
      <c r="H172" s="270">
        <v>59.13</v>
      </c>
      <c r="I172" s="268">
        <v>0.04</v>
      </c>
      <c r="J172" s="268">
        <v>2</v>
      </c>
      <c r="K172" s="268" t="s">
        <v>401</v>
      </c>
      <c r="L172" s="268">
        <v>1</v>
      </c>
      <c r="M172" s="268">
        <v>0.1</v>
      </c>
      <c r="N172" s="268">
        <v>0.02</v>
      </c>
      <c r="O172" s="271">
        <f>ROUNDDOWN((3060*H172/100),0)</f>
        <v>1809</v>
      </c>
      <c r="R172" s="273">
        <f>(H172)</f>
        <v>59.13</v>
      </c>
      <c r="S172" s="273">
        <f>AVERAGE(U172:V172)</f>
        <v>59</v>
      </c>
      <c r="T172" s="274">
        <f>(R172-S172)</f>
        <v>0.13000000000000256</v>
      </c>
      <c r="U172" s="275">
        <f>(100-W172)</f>
        <v>59.314999999999998</v>
      </c>
      <c r="V172" s="275">
        <f>(100-X172)</f>
        <v>58.685000000000002</v>
      </c>
      <c r="W172" s="276">
        <v>40.685000000000002</v>
      </c>
      <c r="X172" s="276">
        <v>41.314999999999998</v>
      </c>
    </row>
    <row r="173" spans="1:24">
      <c r="A173" s="255">
        <f>(A172+1)</f>
        <v>165</v>
      </c>
      <c r="B173" s="266">
        <v>1302460</v>
      </c>
      <c r="C173" s="267">
        <v>41311</v>
      </c>
      <c r="D173" s="267">
        <v>41313</v>
      </c>
      <c r="E173" s="268" t="s">
        <v>400</v>
      </c>
      <c r="F173" s="268">
        <v>25</v>
      </c>
      <c r="G173" s="269">
        <v>5.0999999999999996</v>
      </c>
      <c r="H173" s="270">
        <v>58.9</v>
      </c>
      <c r="I173" s="268">
        <v>0.02</v>
      </c>
      <c r="J173" s="268">
        <v>2</v>
      </c>
      <c r="K173" s="268" t="s">
        <v>401</v>
      </c>
      <c r="L173" s="268">
        <v>1</v>
      </c>
      <c r="M173" s="268">
        <v>0.1</v>
      </c>
      <c r="N173" s="268">
        <v>0.02</v>
      </c>
      <c r="O173" s="271">
        <f>ROUNDDOWN((3060*H173/100),0)</f>
        <v>1802</v>
      </c>
      <c r="R173" s="273">
        <f>(H173)</f>
        <v>58.9</v>
      </c>
      <c r="S173" s="273">
        <f>AVERAGE(U173:V173)</f>
        <v>58.896000000000001</v>
      </c>
      <c r="T173" s="274">
        <f>(R173-S173)</f>
        <v>3.9999999999977831E-3</v>
      </c>
      <c r="U173" s="275">
        <f>(100-W173)</f>
        <v>58.927</v>
      </c>
      <c r="V173" s="275">
        <f>(100-X173)</f>
        <v>58.865000000000002</v>
      </c>
      <c r="W173" s="276">
        <v>41.073</v>
      </c>
      <c r="X173" s="276">
        <v>41.134999999999998</v>
      </c>
    </row>
    <row r="174" spans="1:24">
      <c r="A174" s="255">
        <f>(A173+1)</f>
        <v>166</v>
      </c>
      <c r="B174" s="266">
        <v>1302461</v>
      </c>
      <c r="C174" s="267">
        <v>41319</v>
      </c>
      <c r="D174" s="267">
        <v>41320</v>
      </c>
      <c r="E174" s="268" t="s">
        <v>400</v>
      </c>
      <c r="F174" s="268">
        <v>25</v>
      </c>
      <c r="G174" s="269">
        <v>6.71</v>
      </c>
      <c r="H174" s="270">
        <v>59.47</v>
      </c>
      <c r="I174" s="268">
        <v>0.02</v>
      </c>
      <c r="J174" s="268">
        <v>2</v>
      </c>
      <c r="K174" s="268" t="s">
        <v>401</v>
      </c>
      <c r="L174" s="268">
        <v>2</v>
      </c>
      <c r="M174" s="268">
        <v>0.1</v>
      </c>
      <c r="N174" s="268">
        <v>0.02</v>
      </c>
      <c r="O174" s="271">
        <f>ROUNDDOWN((3060*H174/100),0)</f>
        <v>1819</v>
      </c>
      <c r="R174" s="273">
        <f>(H174)</f>
        <v>59.47</v>
      </c>
      <c r="S174" s="273">
        <f>AVERAGE(U174:V174)</f>
        <v>59.492000000000004</v>
      </c>
      <c r="T174" s="274">
        <f>(R174-S174)</f>
        <v>-2.2000000000005571E-2</v>
      </c>
      <c r="U174" s="275">
        <f>(100-W174)</f>
        <v>59.539000000000001</v>
      </c>
      <c r="V174" s="275">
        <f>(100-X174)</f>
        <v>59.445</v>
      </c>
      <c r="W174" s="276">
        <v>40.460999999999999</v>
      </c>
      <c r="X174" s="276">
        <v>40.555</v>
      </c>
    </row>
    <row r="175" spans="1:24">
      <c r="A175" s="255">
        <f>(A174+1)</f>
        <v>167</v>
      </c>
      <c r="B175" s="266">
        <v>1302462</v>
      </c>
      <c r="C175" s="267">
        <v>41322</v>
      </c>
      <c r="D175" s="267">
        <v>41324</v>
      </c>
      <c r="E175" s="268" t="s">
        <v>400</v>
      </c>
      <c r="F175" s="268">
        <v>30</v>
      </c>
      <c r="G175" s="269">
        <v>7.09</v>
      </c>
      <c r="H175" s="270">
        <v>58.86</v>
      </c>
      <c r="I175" s="268">
        <v>0.02</v>
      </c>
      <c r="J175" s="268">
        <v>4</v>
      </c>
      <c r="K175" s="268" t="s">
        <v>401</v>
      </c>
      <c r="L175" s="268">
        <v>2</v>
      </c>
      <c r="M175" s="268">
        <v>0.1</v>
      </c>
      <c r="N175" s="268">
        <v>0.02</v>
      </c>
      <c r="O175" s="271">
        <f>ROUNDDOWN((3060*H175/100),0)</f>
        <v>1801</v>
      </c>
      <c r="R175" s="273">
        <f>(H175)</f>
        <v>58.86</v>
      </c>
      <c r="S175" s="273">
        <f>AVERAGE(U175:V175)</f>
        <v>59.224499999999999</v>
      </c>
      <c r="T175" s="274">
        <f>(R175-S175)</f>
        <v>-0.3644999999999996</v>
      </c>
      <c r="U175" s="275">
        <f>(100-W175)</f>
        <v>59.106999999999999</v>
      </c>
      <c r="V175" s="275">
        <f>(100-X175)</f>
        <v>59.341999999999999</v>
      </c>
      <c r="W175" s="276">
        <v>40.893000000000001</v>
      </c>
      <c r="X175" s="276">
        <v>40.658000000000001</v>
      </c>
    </row>
    <row r="176" spans="1:24">
      <c r="A176" s="255">
        <f>(A175+1)</f>
        <v>168</v>
      </c>
      <c r="B176" s="266">
        <v>1303463</v>
      </c>
      <c r="C176" s="267">
        <v>41336</v>
      </c>
      <c r="D176" s="267">
        <v>41338</v>
      </c>
      <c r="E176" s="268" t="s">
        <v>400</v>
      </c>
      <c r="F176" s="268">
        <v>30</v>
      </c>
      <c r="G176" s="269">
        <v>6.92</v>
      </c>
      <c r="H176" s="270">
        <v>59.65</v>
      </c>
      <c r="I176" s="268">
        <v>0.02</v>
      </c>
      <c r="J176" s="268">
        <v>2</v>
      </c>
      <c r="K176" s="268" t="s">
        <v>401</v>
      </c>
      <c r="L176" s="268">
        <v>1</v>
      </c>
      <c r="M176" s="268">
        <v>0.1</v>
      </c>
      <c r="N176" s="268">
        <v>0.02</v>
      </c>
      <c r="O176" s="271">
        <f>ROUNDDOWN((3060*H176/100),0)</f>
        <v>1825</v>
      </c>
      <c r="R176" s="273">
        <f>(H176)</f>
        <v>59.65</v>
      </c>
      <c r="S176" s="273">
        <f>AVERAGE(U176:V176)</f>
        <v>59.504999999999995</v>
      </c>
      <c r="T176" s="274">
        <f>(R176-S176)</f>
        <v>0.14500000000000313</v>
      </c>
      <c r="U176" s="275">
        <f>(100-W176)</f>
        <v>59.393999999999998</v>
      </c>
      <c r="V176" s="275">
        <f>(100-X176)</f>
        <v>59.616</v>
      </c>
      <c r="W176" s="276">
        <v>40.606000000000002</v>
      </c>
      <c r="X176" s="276">
        <v>40.384</v>
      </c>
    </row>
    <row r="177" spans="1:24">
      <c r="A177" s="255">
        <f>(A176+1)</f>
        <v>169</v>
      </c>
      <c r="B177" s="266">
        <v>1303464</v>
      </c>
      <c r="C177" s="267">
        <v>41342</v>
      </c>
      <c r="D177" s="267">
        <v>41345</v>
      </c>
      <c r="E177" s="268" t="s">
        <v>400</v>
      </c>
      <c r="F177" s="268">
        <v>20</v>
      </c>
      <c r="G177" s="269">
        <v>7</v>
      </c>
      <c r="H177" s="270">
        <v>59.5</v>
      </c>
      <c r="I177" s="268">
        <v>0.02</v>
      </c>
      <c r="J177" s="268">
        <v>2</v>
      </c>
      <c r="K177" s="268" t="s">
        <v>401</v>
      </c>
      <c r="L177" s="268">
        <v>1</v>
      </c>
      <c r="M177" s="268">
        <v>0.1</v>
      </c>
      <c r="N177" s="268">
        <v>0.02</v>
      </c>
      <c r="O177" s="271">
        <f>ROUNDDOWN((3060*H177/100),0)</f>
        <v>1820</v>
      </c>
      <c r="R177" s="273">
        <f>(H177)</f>
        <v>59.5</v>
      </c>
      <c r="S177" s="273">
        <f>AVERAGE(U177:V177)</f>
        <v>59.182000000000002</v>
      </c>
      <c r="T177" s="274">
        <f>(R177-S177)</f>
        <v>0.31799999999999784</v>
      </c>
      <c r="U177" s="275">
        <f>(100-W177)</f>
        <v>59.043999999999997</v>
      </c>
      <c r="V177" s="275">
        <f>(100-X177)</f>
        <v>59.32</v>
      </c>
      <c r="W177" s="276">
        <v>40.956000000000003</v>
      </c>
      <c r="X177" s="276">
        <v>40.68</v>
      </c>
    </row>
    <row r="178" spans="1:24">
      <c r="A178" s="255">
        <f>(A177+1)</f>
        <v>170</v>
      </c>
      <c r="B178" s="266">
        <v>1303465</v>
      </c>
      <c r="C178" s="267">
        <v>41347</v>
      </c>
      <c r="D178" s="267">
        <v>41352</v>
      </c>
      <c r="E178" s="268" t="s">
        <v>400</v>
      </c>
      <c r="F178" s="268">
        <v>25</v>
      </c>
      <c r="G178" s="269">
        <v>6.29</v>
      </c>
      <c r="H178" s="270">
        <v>59.49</v>
      </c>
      <c r="I178" s="268">
        <v>0.02</v>
      </c>
      <c r="J178" s="268">
        <v>2</v>
      </c>
      <c r="K178" s="268" t="s">
        <v>401</v>
      </c>
      <c r="L178" s="268">
        <v>1</v>
      </c>
      <c r="M178" s="268">
        <v>0.1</v>
      </c>
      <c r="N178" s="268">
        <v>0.01</v>
      </c>
      <c r="O178" s="271">
        <f>ROUNDDOWN((3060*H178/100),0)</f>
        <v>1820</v>
      </c>
      <c r="R178" s="273">
        <f>(H178)</f>
        <v>59.49</v>
      </c>
      <c r="S178" s="273">
        <f>AVERAGE(U178:V178)</f>
        <v>59.164500000000004</v>
      </c>
      <c r="T178" s="274">
        <f>(R178-S178)</f>
        <v>0.32549999999999812</v>
      </c>
      <c r="U178" s="275">
        <f>(100-W178)</f>
        <v>59.067</v>
      </c>
      <c r="V178" s="275">
        <f>(100-X178)</f>
        <v>59.262</v>
      </c>
      <c r="W178" s="276">
        <v>40.933</v>
      </c>
      <c r="X178" s="276">
        <v>40.738</v>
      </c>
    </row>
    <row r="179" spans="1:24">
      <c r="A179" s="255">
        <f>(A178+1)</f>
        <v>171</v>
      </c>
      <c r="B179" s="266">
        <v>1303466</v>
      </c>
      <c r="C179" s="267">
        <v>41354</v>
      </c>
      <c r="D179" s="267">
        <v>41359</v>
      </c>
      <c r="E179" s="268" t="s">
        <v>400</v>
      </c>
      <c r="F179" s="268">
        <v>25</v>
      </c>
      <c r="G179" s="269">
        <v>6.61</v>
      </c>
      <c r="H179" s="270">
        <v>58.74</v>
      </c>
      <c r="I179" s="268">
        <v>0.03</v>
      </c>
      <c r="J179" s="268">
        <v>2</v>
      </c>
      <c r="K179" s="268" t="s">
        <v>401</v>
      </c>
      <c r="L179" s="268">
        <v>1</v>
      </c>
      <c r="M179" s="268">
        <v>0.1</v>
      </c>
      <c r="N179" s="268">
        <v>0.03</v>
      </c>
      <c r="O179" s="271">
        <f>ROUNDDOWN((3060*H179/100),0)</f>
        <v>1797</v>
      </c>
      <c r="R179" s="273">
        <f>(H179)</f>
        <v>58.74</v>
      </c>
      <c r="S179" s="273">
        <f>AVERAGE(U179:V179)</f>
        <v>59.0015</v>
      </c>
      <c r="T179" s="274">
        <f>(R179-S179)</f>
        <v>-0.26149999999999807</v>
      </c>
      <c r="U179" s="275">
        <f>(100-W179)</f>
        <v>59.076000000000001</v>
      </c>
      <c r="V179" s="275">
        <f>(100-X179)</f>
        <v>58.927</v>
      </c>
      <c r="W179" s="276">
        <v>40.923999999999999</v>
      </c>
      <c r="X179" s="276">
        <v>41.073</v>
      </c>
    </row>
    <row r="180" spans="1:24">
      <c r="A180" s="255">
        <f>(A179+1)</f>
        <v>172</v>
      </c>
      <c r="B180" s="266">
        <v>1304467</v>
      </c>
      <c r="C180" s="267">
        <v>41366</v>
      </c>
      <c r="D180" s="267">
        <v>41367</v>
      </c>
      <c r="E180" s="268" t="s">
        <v>400</v>
      </c>
      <c r="F180" s="268">
        <v>25</v>
      </c>
      <c r="G180" s="269">
        <v>6.88</v>
      </c>
      <c r="H180" s="270">
        <v>58.22</v>
      </c>
      <c r="I180" s="268">
        <v>0.03</v>
      </c>
      <c r="J180" s="268">
        <v>4</v>
      </c>
      <c r="K180" s="268" t="s">
        <v>401</v>
      </c>
      <c r="L180" s="268">
        <v>1</v>
      </c>
      <c r="M180" s="268">
        <v>0.1</v>
      </c>
      <c r="N180" s="268">
        <v>0.03</v>
      </c>
      <c r="O180" s="271">
        <f>ROUNDDOWN((3060*H180/100),0)</f>
        <v>1781</v>
      </c>
      <c r="R180" s="273">
        <f>(H180)</f>
        <v>58.22</v>
      </c>
      <c r="S180" s="273">
        <f>AVERAGE(U180:V180)</f>
        <v>58.609499999999997</v>
      </c>
      <c r="T180" s="274">
        <f>(R180-S180)</f>
        <v>-0.38949999999999818</v>
      </c>
      <c r="U180" s="275">
        <f>(100-W180)</f>
        <v>58.703000000000003</v>
      </c>
      <c r="V180" s="275">
        <f>(100-X180)</f>
        <v>58.515999999999998</v>
      </c>
      <c r="W180" s="276">
        <v>41.296999999999997</v>
      </c>
      <c r="X180" s="276">
        <v>41.484000000000002</v>
      </c>
    </row>
    <row r="181" spans="1:24">
      <c r="A181" s="255">
        <f>(A180+1)</f>
        <v>173</v>
      </c>
      <c r="B181" s="266">
        <v>1304468</v>
      </c>
      <c r="C181" s="267">
        <v>41375</v>
      </c>
      <c r="D181" s="267">
        <v>41380</v>
      </c>
      <c r="E181" s="268" t="s">
        <v>400</v>
      </c>
      <c r="F181" s="268">
        <v>20</v>
      </c>
      <c r="G181" s="269">
        <v>5.39</v>
      </c>
      <c r="H181" s="270">
        <v>58.75</v>
      </c>
      <c r="I181" s="268">
        <v>0.04</v>
      </c>
      <c r="J181" s="268">
        <v>2</v>
      </c>
      <c r="K181" s="268" t="s">
        <v>401</v>
      </c>
      <c r="L181" s="268">
        <v>1</v>
      </c>
      <c r="M181" s="268">
        <v>0.1</v>
      </c>
      <c r="N181" s="268">
        <v>0.03</v>
      </c>
      <c r="O181" s="271">
        <f>ROUNDDOWN((3060*H181/100),0)</f>
        <v>1797</v>
      </c>
      <c r="R181" s="273">
        <f>(H181)</f>
        <v>58.75</v>
      </c>
      <c r="S181" s="273">
        <f>AVERAGE(U181:V181)</f>
        <v>58.429500000000004</v>
      </c>
      <c r="T181" s="274">
        <f>(R181-S181)</f>
        <v>0.32049999999999557</v>
      </c>
      <c r="U181" s="275">
        <f>(100-W181)</f>
        <v>58.414999999999999</v>
      </c>
      <c r="V181" s="275">
        <f>(100-X181)</f>
        <v>58.444000000000003</v>
      </c>
      <c r="W181" s="276">
        <v>41.585000000000001</v>
      </c>
      <c r="X181" s="276">
        <v>41.555999999999997</v>
      </c>
    </row>
    <row r="182" spans="1:24">
      <c r="A182" s="255">
        <f>(A181+1)</f>
        <v>174</v>
      </c>
      <c r="B182" s="266">
        <v>1304469</v>
      </c>
      <c r="C182" s="267">
        <v>41379</v>
      </c>
      <c r="D182" s="267">
        <v>41380</v>
      </c>
      <c r="E182" s="268" t="s">
        <v>400</v>
      </c>
      <c r="F182" s="268">
        <v>25</v>
      </c>
      <c r="G182" s="269">
        <v>6.95</v>
      </c>
      <c r="H182" s="270">
        <v>59.88</v>
      </c>
      <c r="I182" s="268">
        <v>0.02</v>
      </c>
      <c r="J182" s="268">
        <v>2</v>
      </c>
      <c r="K182" s="268" t="s">
        <v>401</v>
      </c>
      <c r="L182" s="268">
        <v>1</v>
      </c>
      <c r="M182" s="268">
        <v>0.1</v>
      </c>
      <c r="N182" s="268">
        <v>0.03</v>
      </c>
      <c r="O182" s="271">
        <f>ROUNDDOWN((3060*H182/100),0)</f>
        <v>1832</v>
      </c>
      <c r="R182" s="273">
        <f>(H182)</f>
        <v>59.88</v>
      </c>
      <c r="S182" s="273">
        <f>AVERAGE(U182:V182)</f>
        <v>59.466999999999999</v>
      </c>
      <c r="T182" s="274">
        <f>(R182-S182)</f>
        <v>0.41300000000000381</v>
      </c>
      <c r="U182" s="275">
        <f>(100-W182)</f>
        <v>59.524999999999999</v>
      </c>
      <c r="V182" s="275">
        <f>(100-X182)</f>
        <v>59.408999999999999</v>
      </c>
      <c r="W182" s="276">
        <v>40.475000000000001</v>
      </c>
      <c r="X182" s="276">
        <v>40.591000000000001</v>
      </c>
    </row>
    <row r="183" spans="1:24">
      <c r="A183" s="255">
        <f>(A182+1)</f>
        <v>175</v>
      </c>
      <c r="B183" s="266">
        <v>1304470</v>
      </c>
      <c r="C183" s="267">
        <v>41393</v>
      </c>
      <c r="D183" s="267">
        <v>41395</v>
      </c>
      <c r="E183" s="268" t="s">
        <v>400</v>
      </c>
      <c r="F183" s="268">
        <v>25</v>
      </c>
      <c r="G183" s="269">
        <v>5.26</v>
      </c>
      <c r="H183" s="270">
        <v>59.33</v>
      </c>
      <c r="I183" s="268">
        <v>0.02</v>
      </c>
      <c r="J183" s="268">
        <v>2</v>
      </c>
      <c r="K183" s="268" t="s">
        <v>401</v>
      </c>
      <c r="L183" s="268">
        <v>1</v>
      </c>
      <c r="M183" s="268">
        <v>0.1</v>
      </c>
      <c r="N183" s="268">
        <v>0.03</v>
      </c>
      <c r="O183" s="271">
        <f>ROUNDDOWN((3060*H183/100),0)</f>
        <v>1815</v>
      </c>
      <c r="R183" s="273">
        <f>(H183)</f>
        <v>59.33</v>
      </c>
      <c r="S183" s="273">
        <f>AVERAGE(U183:V183)</f>
        <v>58.560499999999998</v>
      </c>
      <c r="T183" s="274">
        <f>(R183-S183)</f>
        <v>0.76950000000000074</v>
      </c>
      <c r="U183" s="275">
        <f>(100-W183)</f>
        <v>58.424999999999997</v>
      </c>
      <c r="V183" s="275">
        <f>(100-X183)</f>
        <v>58.695999999999998</v>
      </c>
      <c r="W183" s="276">
        <v>41.575000000000003</v>
      </c>
      <c r="X183" s="276">
        <v>41.304000000000002</v>
      </c>
    </row>
    <row r="184" spans="1:24">
      <c r="A184" s="255">
        <f>(A183+1)</f>
        <v>176</v>
      </c>
      <c r="B184" s="266">
        <v>1305471</v>
      </c>
      <c r="C184" s="267">
        <v>41413</v>
      </c>
      <c r="D184" s="267">
        <v>41415</v>
      </c>
      <c r="E184" s="268" t="s">
        <v>400</v>
      </c>
      <c r="F184" s="268">
        <v>25</v>
      </c>
      <c r="G184" s="269">
        <v>5.59</v>
      </c>
      <c r="H184" s="270">
        <v>59.43</v>
      </c>
      <c r="I184" s="268">
        <v>0.03</v>
      </c>
      <c r="J184" s="268">
        <v>2</v>
      </c>
      <c r="K184" s="268" t="s">
        <v>401</v>
      </c>
      <c r="L184" s="268">
        <v>1</v>
      </c>
      <c r="M184" s="268">
        <v>0.1</v>
      </c>
      <c r="N184" s="268">
        <v>0.02</v>
      </c>
      <c r="O184" s="271">
        <f>ROUNDDOWN((3060*H184/100),0)</f>
        <v>1818</v>
      </c>
      <c r="R184" s="273">
        <f>(H184)</f>
        <v>59.43</v>
      </c>
      <c r="S184" s="273">
        <f>AVERAGE(U184:V184)</f>
        <v>58.510999999999996</v>
      </c>
      <c r="T184" s="274">
        <f>(R184-S184)</f>
        <v>0.91900000000000404</v>
      </c>
      <c r="U184" s="275">
        <f>(100-W184)</f>
        <v>58.564</v>
      </c>
      <c r="V184" s="275">
        <f>(100-X184)</f>
        <v>58.457999999999998</v>
      </c>
      <c r="W184" s="276">
        <v>41.436</v>
      </c>
      <c r="X184" s="276">
        <v>41.542000000000002</v>
      </c>
    </row>
    <row r="185" spans="1:24">
      <c r="A185" s="255">
        <f>(A184+1)</f>
        <v>177</v>
      </c>
      <c r="B185" s="266">
        <v>1305472</v>
      </c>
      <c r="C185" s="267">
        <v>41421</v>
      </c>
      <c r="D185" s="267">
        <v>41425</v>
      </c>
      <c r="E185" s="268" t="s">
        <v>400</v>
      </c>
      <c r="F185" s="268">
        <v>25</v>
      </c>
      <c r="G185" s="269">
        <v>5.41</v>
      </c>
      <c r="H185" s="270">
        <v>59.05</v>
      </c>
      <c r="I185" s="268">
        <v>0.03</v>
      </c>
      <c r="J185" s="268">
        <v>2</v>
      </c>
      <c r="K185" s="268" t="s">
        <v>401</v>
      </c>
      <c r="L185" s="268">
        <v>1</v>
      </c>
      <c r="M185" s="268">
        <v>0.1</v>
      </c>
      <c r="N185" s="268">
        <v>0.01</v>
      </c>
      <c r="O185" s="271">
        <f>ROUNDDOWN((3060*H185/100),0)</f>
        <v>1806</v>
      </c>
      <c r="R185" s="273">
        <f>(H185)</f>
        <v>59.05</v>
      </c>
      <c r="S185" s="273">
        <f>AVERAGE(U185:V185)</f>
        <v>58.870999999999995</v>
      </c>
      <c r="T185" s="274">
        <f>(R185-S185)</f>
        <v>0.17900000000000205</v>
      </c>
      <c r="U185" s="275">
        <f>(100-W185)</f>
        <v>58.625999999999998</v>
      </c>
      <c r="V185" s="275">
        <f>(100-X185)</f>
        <v>59.116</v>
      </c>
      <c r="W185" s="276">
        <v>41.374000000000002</v>
      </c>
      <c r="X185" s="276">
        <v>40.884</v>
      </c>
    </row>
    <row r="186" spans="1:24">
      <c r="A186" s="255">
        <f>(A185+1)</f>
        <v>178</v>
      </c>
      <c r="B186" s="266">
        <v>1307473</v>
      </c>
      <c r="C186" s="267">
        <v>41466</v>
      </c>
      <c r="D186" s="267">
        <v>41472</v>
      </c>
      <c r="E186" s="268" t="s">
        <v>400</v>
      </c>
      <c r="F186" s="268">
        <v>25</v>
      </c>
      <c r="G186" s="269">
        <v>5.74</v>
      </c>
      <c r="H186" s="270">
        <v>59.92</v>
      </c>
      <c r="I186" s="268">
        <v>0.03</v>
      </c>
      <c r="J186" s="268">
        <v>2</v>
      </c>
      <c r="K186" s="268" t="s">
        <v>401</v>
      </c>
      <c r="L186" s="268">
        <v>1</v>
      </c>
      <c r="M186" s="268">
        <v>0.1</v>
      </c>
      <c r="N186" s="268">
        <v>0.01</v>
      </c>
      <c r="O186" s="271">
        <f>ROUNDDOWN((3060*H186/100),0)</f>
        <v>1833</v>
      </c>
      <c r="R186" s="273">
        <f>(H186)</f>
        <v>59.92</v>
      </c>
      <c r="S186" s="273">
        <f>AVERAGE(U186:V186)</f>
        <v>59.3675</v>
      </c>
      <c r="T186" s="274">
        <f>(R186-S186)</f>
        <v>0.55250000000000199</v>
      </c>
      <c r="U186" s="275">
        <f>(100-W186)</f>
        <v>58.991999999999997</v>
      </c>
      <c r="V186" s="275">
        <f>(100-X186)</f>
        <v>59.743000000000002</v>
      </c>
      <c r="W186" s="276">
        <v>41.008000000000003</v>
      </c>
      <c r="X186" s="276">
        <v>40.256999999999998</v>
      </c>
    </row>
    <row r="187" spans="1:24">
      <c r="A187" s="255">
        <f>(A186+1)</f>
        <v>179</v>
      </c>
      <c r="B187" s="266">
        <v>1307474</v>
      </c>
      <c r="C187" s="267">
        <v>41475</v>
      </c>
      <c r="D187" s="267">
        <v>41478</v>
      </c>
      <c r="E187" s="268" t="s">
        <v>400</v>
      </c>
      <c r="F187" s="268">
        <v>35</v>
      </c>
      <c r="G187" s="269">
        <v>5.41</v>
      </c>
      <c r="H187" s="270">
        <v>58.98</v>
      </c>
      <c r="I187" s="268">
        <v>0.02</v>
      </c>
      <c r="J187" s="268">
        <v>4</v>
      </c>
      <c r="K187" s="268" t="s">
        <v>401</v>
      </c>
      <c r="L187" s="268">
        <v>1</v>
      </c>
      <c r="M187" s="268">
        <v>0.1</v>
      </c>
      <c r="N187" s="268">
        <v>0.03</v>
      </c>
      <c r="O187" s="271">
        <f>ROUNDDOWN((3060*H187/100),0)</f>
        <v>1804</v>
      </c>
      <c r="R187" s="273">
        <f>(H187)</f>
        <v>58.98</v>
      </c>
      <c r="S187" s="273">
        <f>AVERAGE(U187:V187)</f>
        <v>58.331000000000003</v>
      </c>
      <c r="T187" s="274">
        <f>(R187-S187)</f>
        <v>0.6489999999999938</v>
      </c>
      <c r="U187" s="275">
        <f>(100-W187)</f>
        <v>58.215000000000003</v>
      </c>
      <c r="V187" s="275">
        <f>(100-X187)</f>
        <v>58.447000000000003</v>
      </c>
      <c r="W187" s="276">
        <v>41.784999999999997</v>
      </c>
      <c r="X187" s="276">
        <v>41.552999999999997</v>
      </c>
    </row>
    <row r="188" spans="1:24">
      <c r="A188" s="255">
        <f>(A187+1)</f>
        <v>180</v>
      </c>
      <c r="B188" s="266">
        <v>1307475</v>
      </c>
      <c r="C188" s="267">
        <v>41478</v>
      </c>
      <c r="D188" s="267">
        <v>41480</v>
      </c>
      <c r="E188" s="268" t="s">
        <v>400</v>
      </c>
      <c r="F188" s="268">
        <v>35</v>
      </c>
      <c r="G188" s="269">
        <v>5.86</v>
      </c>
      <c r="H188" s="270">
        <v>59.73</v>
      </c>
      <c r="I188" s="268">
        <v>0.02</v>
      </c>
      <c r="J188" s="268">
        <v>2</v>
      </c>
      <c r="K188" s="268" t="s">
        <v>401</v>
      </c>
      <c r="L188" s="268">
        <v>1</v>
      </c>
      <c r="M188" s="268">
        <v>0.1</v>
      </c>
      <c r="N188" s="268">
        <v>0.02</v>
      </c>
      <c r="O188" s="271">
        <f>ROUNDDOWN((3060*H188/100),0)</f>
        <v>1827</v>
      </c>
      <c r="R188" s="273">
        <f>(H188)</f>
        <v>59.73</v>
      </c>
      <c r="S188" s="273">
        <f>AVERAGE(U188:V188)</f>
        <v>59.049499999999995</v>
      </c>
      <c r="T188" s="274">
        <f>(R188-S188)</f>
        <v>0.6805000000000021</v>
      </c>
      <c r="U188" s="275">
        <f>(100-W188)</f>
        <v>59.393999999999998</v>
      </c>
      <c r="V188" s="275">
        <f>(100-X188)</f>
        <v>58.704999999999998</v>
      </c>
      <c r="W188" s="276">
        <v>40.606000000000002</v>
      </c>
      <c r="X188" s="276">
        <v>41.295000000000002</v>
      </c>
    </row>
    <row r="189" spans="1:24">
      <c r="A189" s="255">
        <f>(A188+1)</f>
        <v>181</v>
      </c>
      <c r="B189" s="266">
        <v>1308476</v>
      </c>
      <c r="C189" s="267">
        <v>41506</v>
      </c>
      <c r="D189" s="267">
        <v>41509</v>
      </c>
      <c r="E189" s="268" t="s">
        <v>400</v>
      </c>
      <c r="F189" s="268">
        <v>25</v>
      </c>
      <c r="G189" s="269">
        <v>5.77</v>
      </c>
      <c r="H189" s="270">
        <v>59.42</v>
      </c>
      <c r="I189" s="268">
        <v>0.03</v>
      </c>
      <c r="J189" s="268">
        <v>2</v>
      </c>
      <c r="K189" s="268" t="s">
        <v>401</v>
      </c>
      <c r="L189" s="268">
        <v>1</v>
      </c>
      <c r="M189" s="268">
        <v>0.1</v>
      </c>
      <c r="N189" s="268">
        <v>0.02</v>
      </c>
      <c r="O189" s="271">
        <f>ROUNDDOWN((3060*H189/100),0)</f>
        <v>1818</v>
      </c>
      <c r="R189" s="273">
        <f>(H189)</f>
        <v>59.42</v>
      </c>
      <c r="S189" s="273">
        <f>AVERAGE(U189:V189)</f>
        <v>58.254499999999993</v>
      </c>
      <c r="T189" s="274">
        <f>(R189-S189)</f>
        <v>1.1655000000000086</v>
      </c>
      <c r="U189" s="275">
        <f>(100-W189)</f>
        <v>58.220999999999997</v>
      </c>
      <c r="V189" s="275">
        <f>(100-X189)</f>
        <v>58.287999999999997</v>
      </c>
      <c r="W189" s="276">
        <v>41.779000000000003</v>
      </c>
      <c r="X189" s="276">
        <v>41.712000000000003</v>
      </c>
    </row>
    <row r="190" spans="1:24">
      <c r="A190" s="255">
        <f>(A189+1)</f>
        <v>182</v>
      </c>
      <c r="B190" s="266">
        <v>1308477</v>
      </c>
      <c r="C190" s="267">
        <v>41508</v>
      </c>
      <c r="D190" s="267">
        <v>41509</v>
      </c>
      <c r="E190" s="268" t="s">
        <v>400</v>
      </c>
      <c r="F190" s="268">
        <v>30</v>
      </c>
      <c r="G190" s="269">
        <v>6.28</v>
      </c>
      <c r="H190" s="270">
        <v>59.71</v>
      </c>
      <c r="I190" s="268">
        <v>0.03</v>
      </c>
      <c r="J190" s="268">
        <v>2</v>
      </c>
      <c r="K190" s="268" t="s">
        <v>401</v>
      </c>
      <c r="L190" s="268">
        <v>1</v>
      </c>
      <c r="M190" s="268">
        <v>0.1</v>
      </c>
      <c r="N190" s="268">
        <v>0.04</v>
      </c>
      <c r="O190" s="271">
        <f>ROUNDDOWN((3060*H190/100),0)</f>
        <v>1827</v>
      </c>
      <c r="R190" s="273">
        <f>(H190)</f>
        <v>59.71</v>
      </c>
      <c r="S190" s="273">
        <f>AVERAGE(U190:V190)</f>
        <v>59.847000000000001</v>
      </c>
      <c r="T190" s="274">
        <f>(R190-S190)</f>
        <v>-0.13700000000000045</v>
      </c>
      <c r="U190" s="275">
        <f>(100-W190)</f>
        <v>59.865000000000002</v>
      </c>
      <c r="V190" s="275">
        <f>(100-X190)</f>
        <v>59.829000000000001</v>
      </c>
      <c r="W190" s="276">
        <v>40.134999999999998</v>
      </c>
      <c r="X190" s="276">
        <v>40.170999999999999</v>
      </c>
    </row>
    <row r="191" spans="1:24">
      <c r="A191" s="255">
        <f>(A190+1)</f>
        <v>183</v>
      </c>
      <c r="B191" s="266">
        <v>1308478</v>
      </c>
      <c r="C191" s="267">
        <v>41511</v>
      </c>
      <c r="D191" s="267">
        <v>41513</v>
      </c>
      <c r="E191" s="268" t="s">
        <v>400</v>
      </c>
      <c r="F191" s="268">
        <v>25</v>
      </c>
      <c r="G191" s="269">
        <v>6.58</v>
      </c>
      <c r="H191" s="270">
        <v>59.26</v>
      </c>
      <c r="I191" s="268">
        <v>0.03</v>
      </c>
      <c r="J191" s="268">
        <v>2</v>
      </c>
      <c r="K191" s="268" t="s">
        <v>401</v>
      </c>
      <c r="L191" s="268">
        <v>1</v>
      </c>
      <c r="M191" s="268">
        <v>0.1</v>
      </c>
      <c r="N191" s="268">
        <v>0.03</v>
      </c>
      <c r="O191" s="271">
        <f>ROUNDDOWN((3060*H191/100),0)</f>
        <v>1813</v>
      </c>
      <c r="R191" s="273">
        <f>(H191)</f>
        <v>59.26</v>
      </c>
      <c r="S191" s="273">
        <f>AVERAGE(U191:V191)</f>
        <v>59.149000000000001</v>
      </c>
      <c r="T191" s="274">
        <f>(R191-S191)</f>
        <v>0.1109999999999971</v>
      </c>
      <c r="U191" s="275">
        <f>(100-W191)</f>
        <v>59.207999999999998</v>
      </c>
      <c r="V191" s="275">
        <f>(100-X191)</f>
        <v>59.09</v>
      </c>
      <c r="W191" s="276">
        <v>40.792000000000002</v>
      </c>
      <c r="X191" s="276">
        <v>40.909999999999997</v>
      </c>
    </row>
    <row r="192" spans="1:24">
      <c r="A192" s="255">
        <f>(A191+1)</f>
        <v>184</v>
      </c>
      <c r="B192" s="266">
        <v>1309479</v>
      </c>
      <c r="C192" s="267">
        <v>41545</v>
      </c>
      <c r="D192" s="267">
        <v>41547</v>
      </c>
      <c r="E192" s="268" t="s">
        <v>400</v>
      </c>
      <c r="F192" s="268">
        <v>30</v>
      </c>
      <c r="G192" s="269">
        <v>6.65</v>
      </c>
      <c r="H192" s="270">
        <v>59.21</v>
      </c>
      <c r="I192" s="268">
        <v>0.03</v>
      </c>
      <c r="J192" s="268">
        <v>2</v>
      </c>
      <c r="K192" s="268" t="s">
        <v>401</v>
      </c>
      <c r="L192" s="268">
        <v>1</v>
      </c>
      <c r="M192" s="268">
        <v>0.1</v>
      </c>
      <c r="N192" s="268">
        <v>0.02</v>
      </c>
      <c r="O192" s="271">
        <f>ROUNDDOWN((3060*H192/100),0)</f>
        <v>1811</v>
      </c>
      <c r="R192" s="273">
        <f>(H192)</f>
        <v>59.21</v>
      </c>
      <c r="S192" s="273">
        <f>AVERAGE(U192:V192)</f>
        <v>59.264499999999998</v>
      </c>
      <c r="T192" s="274">
        <f>(R192-S192)</f>
        <v>-5.4499999999997328E-2</v>
      </c>
      <c r="U192" s="275">
        <f>(100-W192)</f>
        <v>59.259</v>
      </c>
      <c r="V192" s="275">
        <f>(100-X192)</f>
        <v>59.27</v>
      </c>
      <c r="W192" s="276">
        <v>40.741</v>
      </c>
      <c r="X192" s="276">
        <v>40.729999999999997</v>
      </c>
    </row>
    <row r="193" spans="1:24">
      <c r="A193" s="255">
        <f>(A192+1)</f>
        <v>185</v>
      </c>
      <c r="B193" s="266">
        <v>1310480</v>
      </c>
      <c r="C193" s="267">
        <v>41557</v>
      </c>
      <c r="D193" s="267">
        <v>41576</v>
      </c>
      <c r="E193" s="268" t="s">
        <v>400</v>
      </c>
      <c r="F193" s="268">
        <v>30</v>
      </c>
      <c r="G193" s="269">
        <v>7.03</v>
      </c>
      <c r="H193" s="270">
        <v>59.97</v>
      </c>
      <c r="I193" s="268">
        <v>0.03</v>
      </c>
      <c r="J193" s="268">
        <v>2</v>
      </c>
      <c r="K193" s="268" t="s">
        <v>401</v>
      </c>
      <c r="L193" s="268">
        <v>1</v>
      </c>
      <c r="M193" s="268">
        <v>0.1</v>
      </c>
      <c r="N193" s="268">
        <v>0.02</v>
      </c>
      <c r="O193" s="271">
        <f>ROUNDDOWN((3060*H193/100),0)</f>
        <v>1835</v>
      </c>
      <c r="P193" s="277">
        <f>(O193*2)</f>
        <v>3670</v>
      </c>
      <c r="Q193" s="278"/>
      <c r="R193" s="273">
        <f>(H193)</f>
        <v>59.97</v>
      </c>
      <c r="S193" s="273">
        <f>AVERAGE(U193:V193)</f>
        <v>59.415000000000006</v>
      </c>
      <c r="T193" s="274">
        <f>(R193-S193)</f>
        <v>0.55499999999999261</v>
      </c>
      <c r="U193" s="275">
        <f>(100-W193)</f>
        <v>59.435000000000002</v>
      </c>
      <c r="V193" s="275">
        <f>(100-X193)</f>
        <v>59.395000000000003</v>
      </c>
      <c r="W193" s="276">
        <v>40.564999999999998</v>
      </c>
      <c r="X193" s="276">
        <v>40.604999999999997</v>
      </c>
    </row>
    <row r="194" spans="1:24">
      <c r="A194" s="255">
        <f>(A193+1)</f>
        <v>186</v>
      </c>
      <c r="B194" s="266">
        <v>1310481</v>
      </c>
      <c r="C194" s="267">
        <v>41572</v>
      </c>
      <c r="D194" s="267">
        <v>41576</v>
      </c>
      <c r="E194" s="268" t="s">
        <v>400</v>
      </c>
      <c r="F194" s="268">
        <v>35</v>
      </c>
      <c r="G194" s="269">
        <v>6.99</v>
      </c>
      <c r="H194" s="270">
        <v>59.4</v>
      </c>
      <c r="I194" s="268">
        <v>0.02</v>
      </c>
      <c r="J194" s="268">
        <v>2</v>
      </c>
      <c r="K194" s="268" t="s">
        <v>401</v>
      </c>
      <c r="L194" s="268">
        <v>1</v>
      </c>
      <c r="M194" s="268">
        <v>0.1</v>
      </c>
      <c r="N194" s="268">
        <v>0.02</v>
      </c>
      <c r="O194" s="271">
        <f>ROUNDDOWN((3060*H194/100),0)</f>
        <v>1817</v>
      </c>
      <c r="P194" s="277">
        <f>(O194*2)</f>
        <v>3634</v>
      </c>
      <c r="Q194" s="278"/>
      <c r="R194" s="273">
        <f>(H194)</f>
        <v>59.4</v>
      </c>
      <c r="S194" s="273">
        <f>AVERAGE(U194:V194)</f>
        <v>59.654499999999999</v>
      </c>
      <c r="T194" s="274">
        <f>(R194-S194)</f>
        <v>-0.25450000000000017</v>
      </c>
      <c r="U194" s="275">
        <f>(100-W194)</f>
        <v>59.683999999999997</v>
      </c>
      <c r="V194" s="275">
        <f>(100-X194)</f>
        <v>59.625</v>
      </c>
      <c r="W194" s="276">
        <v>40.316000000000003</v>
      </c>
      <c r="X194" s="276">
        <v>40.375</v>
      </c>
    </row>
    <row r="195" spans="1:24">
      <c r="A195" s="255">
        <f>(A194+1)</f>
        <v>187</v>
      </c>
      <c r="B195" s="266">
        <v>1311482</v>
      </c>
      <c r="C195" s="267">
        <v>41579</v>
      </c>
      <c r="D195" s="267">
        <v>41584</v>
      </c>
      <c r="E195" s="268" t="s">
        <v>400</v>
      </c>
      <c r="F195" s="268">
        <v>45</v>
      </c>
      <c r="G195" s="269">
        <v>7.29</v>
      </c>
      <c r="H195" s="270">
        <v>59.4</v>
      </c>
      <c r="I195" s="268">
        <v>0.02</v>
      </c>
      <c r="J195" s="268">
        <v>2</v>
      </c>
      <c r="K195" s="268" t="s">
        <v>401</v>
      </c>
      <c r="L195" s="268">
        <v>1</v>
      </c>
      <c r="M195" s="268">
        <v>0.1</v>
      </c>
      <c r="N195" s="268">
        <v>0.02</v>
      </c>
      <c r="O195" s="271">
        <f>ROUNDDOWN((3060*H195/100),0)</f>
        <v>1817</v>
      </c>
      <c r="R195" s="273">
        <f>(H195)</f>
        <v>59.4</v>
      </c>
      <c r="S195" s="273">
        <f>AVERAGE(U195:V195)</f>
        <v>58.620000000000005</v>
      </c>
      <c r="T195" s="274">
        <f>(R195-S195)</f>
        <v>0.77999999999999403</v>
      </c>
      <c r="U195" s="275">
        <f>(100-W195)</f>
        <v>58.64</v>
      </c>
      <c r="V195" s="275">
        <f>(100-X195)</f>
        <v>58.6</v>
      </c>
      <c r="W195" s="276">
        <v>41.36</v>
      </c>
      <c r="X195" s="276">
        <v>41.4</v>
      </c>
    </row>
    <row r="196" spans="1:24">
      <c r="A196" s="255">
        <f>(A195+1)</f>
        <v>188</v>
      </c>
      <c r="B196" s="266">
        <v>1311483</v>
      </c>
      <c r="C196" s="267">
        <v>41590</v>
      </c>
      <c r="D196" s="267">
        <v>41592</v>
      </c>
      <c r="E196" s="268" t="s">
        <v>400</v>
      </c>
      <c r="F196" s="268">
        <v>35</v>
      </c>
      <c r="G196" s="269">
        <v>6.82</v>
      </c>
      <c r="H196" s="270">
        <v>59.38</v>
      </c>
      <c r="I196" s="268">
        <v>0.02</v>
      </c>
      <c r="J196" s="268">
        <v>2</v>
      </c>
      <c r="K196" s="268" t="s">
        <v>401</v>
      </c>
      <c r="L196" s="268">
        <v>1</v>
      </c>
      <c r="M196" s="268">
        <v>0.1</v>
      </c>
      <c r="N196" s="268">
        <v>0.02</v>
      </c>
      <c r="O196" s="271">
        <f>ROUNDDOWN((3060*H196/100),0)</f>
        <v>1817</v>
      </c>
      <c r="P196" s="277">
        <f>(O196*2)</f>
        <v>3634</v>
      </c>
      <c r="Q196" s="278"/>
      <c r="R196" s="273">
        <f>(H196)</f>
        <v>59.38</v>
      </c>
      <c r="S196" s="273">
        <f>AVERAGE(U196:V196)</f>
        <v>58.786500000000004</v>
      </c>
      <c r="T196" s="274">
        <f>(R196-S196)</f>
        <v>0.59349999999999881</v>
      </c>
      <c r="U196" s="275">
        <f>(100-W196)</f>
        <v>58.72</v>
      </c>
      <c r="V196" s="275">
        <f>(100-X196)</f>
        <v>58.853000000000002</v>
      </c>
      <c r="W196" s="276">
        <v>41.28</v>
      </c>
      <c r="X196" s="276">
        <v>41.146999999999998</v>
      </c>
    </row>
    <row r="197" spans="1:24">
      <c r="A197" s="255">
        <f>(A196+1)</f>
        <v>189</v>
      </c>
      <c r="B197" s="266">
        <v>1311484</v>
      </c>
      <c r="C197" s="267">
        <v>41596</v>
      </c>
      <c r="D197" s="267">
        <v>41599</v>
      </c>
      <c r="E197" s="268" t="s">
        <v>400</v>
      </c>
      <c r="F197" s="268">
        <v>25</v>
      </c>
      <c r="G197" s="269">
        <v>6.45</v>
      </c>
      <c r="H197" s="270">
        <v>58.85</v>
      </c>
      <c r="I197" s="268">
        <v>0.02</v>
      </c>
      <c r="J197" s="268">
        <v>2</v>
      </c>
      <c r="K197" s="268" t="s">
        <v>401</v>
      </c>
      <c r="L197" s="268">
        <v>1</v>
      </c>
      <c r="M197" s="268">
        <v>0.1</v>
      </c>
      <c r="N197" s="268">
        <v>0.03</v>
      </c>
      <c r="O197" s="271">
        <f>ROUNDDOWN((3060*H197/100),0)</f>
        <v>1800</v>
      </c>
      <c r="P197" s="277">
        <f>(O197*2)</f>
        <v>3600</v>
      </c>
      <c r="Q197" s="278"/>
      <c r="R197" s="273">
        <f>(H197)</f>
        <v>58.85</v>
      </c>
      <c r="S197" s="273">
        <f>AVERAGE(U197:V197)</f>
        <v>59.164500000000004</v>
      </c>
      <c r="T197" s="274">
        <f>(R197-S197)</f>
        <v>-0.31450000000000244</v>
      </c>
      <c r="U197" s="275">
        <f>(100-W197)</f>
        <v>59.195999999999998</v>
      </c>
      <c r="V197" s="275">
        <f>(100-X197)</f>
        <v>59.133000000000003</v>
      </c>
      <c r="W197" s="276">
        <v>40.804000000000002</v>
      </c>
      <c r="X197" s="276">
        <v>40.866999999999997</v>
      </c>
    </row>
    <row r="198" spans="1:24">
      <c r="A198" s="255">
        <f>(A197+1)</f>
        <v>190</v>
      </c>
      <c r="B198" s="266">
        <v>1311485</v>
      </c>
      <c r="C198" s="267">
        <v>41603</v>
      </c>
      <c r="D198" s="267">
        <v>41605</v>
      </c>
      <c r="E198" s="268" t="s">
        <v>400</v>
      </c>
      <c r="F198" s="268">
        <v>30</v>
      </c>
      <c r="G198" s="269">
        <v>6.18</v>
      </c>
      <c r="H198" s="270">
        <v>59.23</v>
      </c>
      <c r="I198" s="268">
        <v>0.02</v>
      </c>
      <c r="J198" s="268">
        <v>2</v>
      </c>
      <c r="K198" s="268" t="s">
        <v>401</v>
      </c>
      <c r="L198" s="268">
        <v>1</v>
      </c>
      <c r="M198" s="268">
        <v>0.1</v>
      </c>
      <c r="N198" s="268">
        <v>0.02</v>
      </c>
      <c r="O198" s="271">
        <f>ROUNDDOWN((3060*H198/100),0)</f>
        <v>1812</v>
      </c>
      <c r="R198" s="273">
        <f>(H198)</f>
        <v>59.23</v>
      </c>
      <c r="S198" s="273">
        <f>AVERAGE(U198:V198)</f>
        <v>59.234499999999997</v>
      </c>
      <c r="T198" s="274">
        <f>(R198-S198)</f>
        <v>-4.5000000000001705E-3</v>
      </c>
      <c r="U198" s="275">
        <f>(100-W198)</f>
        <v>59.23</v>
      </c>
      <c r="V198" s="275">
        <f>(100-X198)</f>
        <v>59.238999999999997</v>
      </c>
      <c r="W198" s="276">
        <v>40.770000000000003</v>
      </c>
      <c r="X198" s="276">
        <v>40.761000000000003</v>
      </c>
    </row>
    <row r="199" spans="1:24">
      <c r="A199" s="255">
        <f>(A198+1)</f>
        <v>191</v>
      </c>
      <c r="B199" s="266">
        <v>1311486</v>
      </c>
      <c r="C199" s="267">
        <v>41606</v>
      </c>
      <c r="D199" s="267">
        <v>41611</v>
      </c>
      <c r="E199" s="268" t="s">
        <v>400</v>
      </c>
      <c r="F199" s="268">
        <v>40</v>
      </c>
      <c r="G199" s="269">
        <v>7.1</v>
      </c>
      <c r="H199" s="270">
        <v>59.78</v>
      </c>
      <c r="I199" s="268">
        <v>0.02</v>
      </c>
      <c r="J199" s="268">
        <v>2</v>
      </c>
      <c r="K199" s="268" t="s">
        <v>401</v>
      </c>
      <c r="L199" s="268">
        <v>1</v>
      </c>
      <c r="M199" s="268">
        <v>0.1</v>
      </c>
      <c r="N199" s="268">
        <v>0.04</v>
      </c>
      <c r="O199" s="271">
        <f>ROUNDDOWN((3060*H199/100),0)</f>
        <v>1829</v>
      </c>
      <c r="P199" s="277">
        <f>(O199*2)</f>
        <v>3658</v>
      </c>
      <c r="Q199" s="278"/>
      <c r="R199" s="273">
        <f>(H199)</f>
        <v>59.78</v>
      </c>
      <c r="S199" s="273">
        <f>AVERAGE(U199:V199)</f>
        <v>59.506</v>
      </c>
      <c r="T199" s="274">
        <f>(R199-S199)</f>
        <v>0.27400000000000091</v>
      </c>
      <c r="U199" s="275">
        <f>(100-W199)</f>
        <v>59.463999999999999</v>
      </c>
      <c r="V199" s="275">
        <f>(100-X199)</f>
        <v>59.548000000000002</v>
      </c>
      <c r="W199" s="276">
        <v>40.536000000000001</v>
      </c>
      <c r="X199" s="276">
        <v>40.451999999999998</v>
      </c>
    </row>
    <row r="200" spans="1:24">
      <c r="A200" s="255">
        <f>(A199+1)</f>
        <v>192</v>
      </c>
      <c r="B200" s="266">
        <v>1312487</v>
      </c>
      <c r="C200" s="267">
        <v>41613</v>
      </c>
      <c r="D200" s="267">
        <v>41618</v>
      </c>
      <c r="E200" s="268" t="s">
        <v>400</v>
      </c>
      <c r="F200" s="268">
        <v>30</v>
      </c>
      <c r="G200" s="269">
        <v>6.84</v>
      </c>
      <c r="H200" s="270">
        <v>59.11</v>
      </c>
      <c r="I200" s="268">
        <v>0.02</v>
      </c>
      <c r="J200" s="268">
        <v>2</v>
      </c>
      <c r="K200" s="268" t="s">
        <v>401</v>
      </c>
      <c r="L200" s="268">
        <v>1</v>
      </c>
      <c r="M200" s="268">
        <v>0.1</v>
      </c>
      <c r="N200" s="268">
        <v>0.03</v>
      </c>
      <c r="O200" s="271">
        <f>ROUNDDOWN((3060*H200/100),0)</f>
        <v>1808</v>
      </c>
      <c r="P200" s="277">
        <f>(O200*2)</f>
        <v>3616</v>
      </c>
      <c r="Q200" s="278"/>
      <c r="R200" s="273">
        <f>(H200)</f>
        <v>59.11</v>
      </c>
      <c r="S200" s="273">
        <f>AVERAGE(U200:V200)</f>
        <v>58.34</v>
      </c>
      <c r="T200" s="274">
        <f>(R200-S200)</f>
        <v>0.76999999999999602</v>
      </c>
      <c r="U200" s="275">
        <f>(100-W200)</f>
        <v>58.33</v>
      </c>
      <c r="V200" s="275">
        <f>(100-X200)</f>
        <v>58.35</v>
      </c>
      <c r="W200" s="276">
        <v>41.67</v>
      </c>
      <c r="X200" s="276">
        <v>41.65</v>
      </c>
    </row>
    <row r="201" spans="1:24">
      <c r="A201" s="255">
        <f>(A200+1)</f>
        <v>193</v>
      </c>
      <c r="B201" s="266">
        <v>1401488</v>
      </c>
      <c r="C201" s="267">
        <v>41654</v>
      </c>
      <c r="D201" s="267">
        <v>41656</v>
      </c>
      <c r="E201" s="268" t="s">
        <v>400</v>
      </c>
      <c r="F201" s="268">
        <v>30</v>
      </c>
      <c r="G201" s="269">
        <v>6.7</v>
      </c>
      <c r="H201" s="270">
        <v>59.83</v>
      </c>
      <c r="I201" s="268">
        <v>0.03</v>
      </c>
      <c r="J201" s="268">
        <v>2</v>
      </c>
      <c r="K201" s="268" t="s">
        <v>401</v>
      </c>
      <c r="L201" s="268">
        <v>1</v>
      </c>
      <c r="M201" s="268">
        <v>0.1</v>
      </c>
      <c r="N201" s="268">
        <v>0.03</v>
      </c>
      <c r="O201" s="271">
        <f>ROUNDDOWN((3060*H201/100),0)</f>
        <v>1830</v>
      </c>
      <c r="P201" s="277">
        <f>(O201*2)</f>
        <v>3660</v>
      </c>
      <c r="Q201" s="278"/>
      <c r="R201" s="273">
        <f>(H201)</f>
        <v>59.83</v>
      </c>
      <c r="S201" s="273">
        <f>AVERAGE(U201:V201)</f>
        <v>59.272999999999996</v>
      </c>
      <c r="T201" s="274">
        <f>(R201-S201)</f>
        <v>0.55700000000000216</v>
      </c>
      <c r="U201" s="275">
        <f>(100-W201)</f>
        <v>59.122999999999998</v>
      </c>
      <c r="V201" s="275">
        <f>(100-X201)</f>
        <v>59.423000000000002</v>
      </c>
      <c r="W201" s="276">
        <v>40.877000000000002</v>
      </c>
      <c r="X201" s="276">
        <v>40.576999999999998</v>
      </c>
    </row>
    <row r="202" spans="1:24">
      <c r="A202" s="255">
        <f>(A201+1)</f>
        <v>194</v>
      </c>
      <c r="B202" s="266">
        <v>1402489</v>
      </c>
      <c r="C202" s="267">
        <v>41695</v>
      </c>
      <c r="D202" s="267">
        <v>41696</v>
      </c>
      <c r="E202" s="268" t="s">
        <v>400</v>
      </c>
      <c r="F202" s="268">
        <v>30</v>
      </c>
      <c r="G202" s="269">
        <v>6.65</v>
      </c>
      <c r="H202" s="270">
        <v>58.62</v>
      </c>
      <c r="I202" s="268">
        <v>0.03</v>
      </c>
      <c r="J202" s="268">
        <v>2</v>
      </c>
      <c r="K202" s="268" t="s">
        <v>401</v>
      </c>
      <c r="L202" s="268">
        <v>1</v>
      </c>
      <c r="M202" s="268">
        <v>0.1</v>
      </c>
      <c r="N202" s="268">
        <v>0.03</v>
      </c>
      <c r="O202" s="271">
        <f>ROUNDDOWN((3060*H202/100),0)</f>
        <v>1793</v>
      </c>
      <c r="P202" s="277">
        <f>(O202*2)</f>
        <v>3586</v>
      </c>
      <c r="Q202" s="278"/>
      <c r="R202" s="273">
        <f>(H202)</f>
        <v>58.62</v>
      </c>
      <c r="S202" s="273">
        <f>AVERAGE(U202:V202)</f>
        <v>58.593500000000006</v>
      </c>
      <c r="T202" s="274">
        <f>(R202-S202)</f>
        <v>2.649999999999153E-2</v>
      </c>
      <c r="U202" s="275">
        <f>(100-W202)</f>
        <v>58.35</v>
      </c>
      <c r="V202" s="275">
        <f>(100-X202)</f>
        <v>58.837000000000003</v>
      </c>
      <c r="W202" s="276">
        <v>41.65</v>
      </c>
      <c r="X202" s="276">
        <v>41.162999999999997</v>
      </c>
    </row>
    <row r="203" spans="1:24">
      <c r="A203" s="255">
        <f>(A202+1)</f>
        <v>195</v>
      </c>
      <c r="B203" s="266">
        <v>1403490</v>
      </c>
      <c r="C203" s="267">
        <v>41704</v>
      </c>
      <c r="D203" s="267">
        <v>41708</v>
      </c>
      <c r="E203" s="268" t="s">
        <v>400</v>
      </c>
      <c r="F203" s="268">
        <v>30</v>
      </c>
      <c r="G203" s="269">
        <v>6.9</v>
      </c>
      <c r="H203" s="270">
        <v>59.16</v>
      </c>
      <c r="I203" s="268">
        <v>0.03</v>
      </c>
      <c r="J203" s="268">
        <v>2</v>
      </c>
      <c r="K203" s="268" t="s">
        <v>401</v>
      </c>
      <c r="L203" s="268">
        <v>1</v>
      </c>
      <c r="M203" s="268">
        <v>0.1</v>
      </c>
      <c r="N203" s="268">
        <v>0.03</v>
      </c>
      <c r="O203" s="271">
        <f>ROUNDDOWN((3060*H203/100),0)</f>
        <v>1810</v>
      </c>
      <c r="R203" s="273">
        <f>(H203)</f>
        <v>59.16</v>
      </c>
      <c r="S203" s="273">
        <f>AVERAGE(U203:V203)</f>
        <v>59.327500000000001</v>
      </c>
      <c r="T203" s="274">
        <f>(R203-S203)</f>
        <v>-0.16750000000000398</v>
      </c>
      <c r="U203" s="275">
        <f>(100-W203)</f>
        <v>59.341999999999999</v>
      </c>
      <c r="V203" s="275">
        <f>(100-X203)</f>
        <v>59.313000000000002</v>
      </c>
      <c r="W203" s="276">
        <v>40.658000000000001</v>
      </c>
      <c r="X203" s="276">
        <v>40.686999999999998</v>
      </c>
    </row>
    <row r="204" spans="1:24">
      <c r="A204" s="255">
        <f>(A203+1)</f>
        <v>196</v>
      </c>
      <c r="B204" s="266">
        <v>1403491</v>
      </c>
      <c r="C204" s="267">
        <v>41723</v>
      </c>
      <c r="D204" s="267">
        <v>41724</v>
      </c>
      <c r="E204" s="268" t="s">
        <v>400</v>
      </c>
      <c r="F204" s="268">
        <v>25</v>
      </c>
      <c r="G204" s="269">
        <v>6.75</v>
      </c>
      <c r="H204" s="270">
        <v>58.81</v>
      </c>
      <c r="I204" s="268">
        <v>0.02</v>
      </c>
      <c r="J204" s="268">
        <v>2</v>
      </c>
      <c r="K204" s="268" t="s">
        <v>401</v>
      </c>
      <c r="L204" s="268">
        <v>1</v>
      </c>
      <c r="M204" s="268">
        <v>0.1</v>
      </c>
      <c r="N204" s="268">
        <v>0.03</v>
      </c>
      <c r="O204" s="271">
        <f>ROUNDDOWN((3060*H204/100),0)</f>
        <v>1799</v>
      </c>
      <c r="R204" s="273">
        <f>(H204)</f>
        <v>58.81</v>
      </c>
      <c r="S204" s="273">
        <f>AVERAGE(U204:V204)</f>
        <v>58.841000000000001</v>
      </c>
      <c r="T204" s="274">
        <f>(R204-S204)</f>
        <v>-3.0999999999998806E-2</v>
      </c>
      <c r="U204" s="275">
        <f>(100-W204)</f>
        <v>58.871000000000002</v>
      </c>
      <c r="V204" s="275">
        <f>(100-X204)</f>
        <v>58.811</v>
      </c>
      <c r="W204" s="276">
        <v>41.128999999999998</v>
      </c>
      <c r="X204" s="276">
        <v>41.189</v>
      </c>
    </row>
    <row r="205" spans="1:24">
      <c r="A205" s="255">
        <f>(A204+1)</f>
        <v>197</v>
      </c>
      <c r="B205" s="266">
        <v>1403492</v>
      </c>
      <c r="C205" s="267">
        <v>41727</v>
      </c>
      <c r="D205" s="267">
        <v>41730</v>
      </c>
      <c r="E205" s="268" t="s">
        <v>400</v>
      </c>
      <c r="F205" s="268">
        <v>25</v>
      </c>
      <c r="G205" s="269">
        <v>6.02</v>
      </c>
      <c r="H205" s="270">
        <v>58.49</v>
      </c>
      <c r="I205" s="268">
        <v>0.01</v>
      </c>
      <c r="J205" s="268">
        <v>2</v>
      </c>
      <c r="K205" s="268" t="s">
        <v>401</v>
      </c>
      <c r="L205" s="268">
        <v>1</v>
      </c>
      <c r="M205" s="268">
        <v>0.1</v>
      </c>
      <c r="N205" s="268">
        <v>0.04</v>
      </c>
      <c r="O205" s="271">
        <f>ROUNDDOWN((3060*H205/100),0)</f>
        <v>1789</v>
      </c>
      <c r="R205" s="273">
        <f>(H205)</f>
        <v>58.49</v>
      </c>
      <c r="S205" s="273">
        <f>AVERAGE(U205:V205)</f>
        <v>58.764499999999998</v>
      </c>
      <c r="T205" s="274">
        <f>(R205-S205)</f>
        <v>-0.27449999999999619</v>
      </c>
      <c r="U205" s="275">
        <f>(100-W205)</f>
        <v>58.61</v>
      </c>
      <c r="V205" s="275">
        <f>(100-X205)</f>
        <v>58.918999999999997</v>
      </c>
      <c r="W205" s="276">
        <v>41.39</v>
      </c>
      <c r="X205" s="276">
        <v>41.081000000000003</v>
      </c>
    </row>
    <row r="206" spans="1:24">
      <c r="A206" s="255">
        <f>(A205+1)</f>
        <v>198</v>
      </c>
      <c r="B206" s="266">
        <v>1403493</v>
      </c>
      <c r="C206" s="267">
        <v>41728</v>
      </c>
      <c r="D206" s="267">
        <v>41730</v>
      </c>
      <c r="E206" s="268" t="s">
        <v>400</v>
      </c>
      <c r="F206" s="268">
        <v>25</v>
      </c>
      <c r="G206" s="269">
        <v>6.6</v>
      </c>
      <c r="H206" s="270">
        <v>59</v>
      </c>
      <c r="I206" s="268">
        <v>0.01</v>
      </c>
      <c r="J206" s="268">
        <v>2</v>
      </c>
      <c r="K206" s="268" t="s">
        <v>401</v>
      </c>
      <c r="L206" s="268">
        <v>1</v>
      </c>
      <c r="M206" s="268">
        <v>0.1</v>
      </c>
      <c r="N206" s="268">
        <v>0.03</v>
      </c>
      <c r="O206" s="271">
        <f>ROUNDDOWN((3060*H206/100),0)</f>
        <v>1805</v>
      </c>
      <c r="R206" s="273">
        <f>(H206)</f>
        <v>59</v>
      </c>
      <c r="S206" s="273">
        <f>AVERAGE(U206:V206)</f>
        <v>59.359000000000002</v>
      </c>
      <c r="T206" s="274">
        <f>(R206-S206)</f>
        <v>-0.35900000000000176</v>
      </c>
      <c r="U206" s="275">
        <f>(100-W206)</f>
        <v>59.628</v>
      </c>
      <c r="V206" s="275">
        <f>(100-X206)</f>
        <v>59.09</v>
      </c>
      <c r="W206" s="276">
        <v>40.372</v>
      </c>
      <c r="X206" s="276">
        <v>40.909999999999997</v>
      </c>
    </row>
    <row r="207" spans="1:24">
      <c r="A207" s="255">
        <f>(A206+1)</f>
        <v>199</v>
      </c>
      <c r="B207" s="266">
        <v>1404494</v>
      </c>
      <c r="C207" s="267">
        <v>41732</v>
      </c>
      <c r="D207" s="267">
        <v>41733</v>
      </c>
      <c r="E207" s="268" t="s">
        <v>400</v>
      </c>
      <c r="F207" s="268">
        <v>35</v>
      </c>
      <c r="G207" s="269">
        <v>7.3</v>
      </c>
      <c r="H207" s="270">
        <v>59.54</v>
      </c>
      <c r="I207" s="268">
        <v>0.03</v>
      </c>
      <c r="J207" s="268">
        <v>2</v>
      </c>
      <c r="K207" s="268" t="s">
        <v>401</v>
      </c>
      <c r="L207" s="268">
        <v>1</v>
      </c>
      <c r="M207" s="268">
        <v>0.1</v>
      </c>
      <c r="N207" s="268">
        <v>0.03</v>
      </c>
      <c r="O207" s="271">
        <f>ROUNDDOWN((3060*H207/100),0)</f>
        <v>1821</v>
      </c>
      <c r="R207" s="273">
        <f>(H207)</f>
        <v>59.54</v>
      </c>
      <c r="S207" s="273">
        <f>AVERAGE(U207:V207)</f>
        <v>59.510999999999996</v>
      </c>
      <c r="T207" s="274">
        <f>(R207-S207)</f>
        <v>2.9000000000003467E-2</v>
      </c>
      <c r="U207" s="275">
        <f>(100-W207)</f>
        <v>59.548000000000002</v>
      </c>
      <c r="V207" s="275">
        <f>(100-X207)</f>
        <v>59.473999999999997</v>
      </c>
      <c r="W207" s="276">
        <v>40.451999999999998</v>
      </c>
      <c r="X207" s="276">
        <v>40.526000000000003</v>
      </c>
    </row>
    <row r="208" spans="1:24">
      <c r="A208" s="255">
        <f>(A207+1)</f>
        <v>200</v>
      </c>
      <c r="B208" s="266">
        <v>1404495</v>
      </c>
      <c r="C208" s="267">
        <v>41736</v>
      </c>
      <c r="D208" s="267">
        <v>41737</v>
      </c>
      <c r="E208" s="268" t="s">
        <v>400</v>
      </c>
      <c r="F208" s="268">
        <v>30</v>
      </c>
      <c r="G208" s="269">
        <v>7.09</v>
      </c>
      <c r="H208" s="270">
        <v>59.91</v>
      </c>
      <c r="I208" s="268">
        <v>0.03</v>
      </c>
      <c r="J208" s="268">
        <v>2</v>
      </c>
      <c r="K208" s="268" t="s">
        <v>401</v>
      </c>
      <c r="L208" s="268">
        <v>1</v>
      </c>
      <c r="M208" s="268">
        <v>0.1</v>
      </c>
      <c r="N208" s="268">
        <v>0.03</v>
      </c>
      <c r="O208" s="271">
        <f>ROUNDDOWN((3060*H208/100),0)</f>
        <v>1833</v>
      </c>
      <c r="P208" s="277">
        <f>(O208*2)</f>
        <v>3666</v>
      </c>
      <c r="Q208" s="278"/>
      <c r="R208" s="273">
        <f>(H208)</f>
        <v>59.91</v>
      </c>
      <c r="S208" s="273">
        <f>AVERAGE(U208:V208)</f>
        <v>59.331500000000005</v>
      </c>
      <c r="T208" s="274">
        <f>(R208-S208)</f>
        <v>0.57849999999999113</v>
      </c>
      <c r="U208" s="275">
        <f>(100-W208)</f>
        <v>59.277000000000001</v>
      </c>
      <c r="V208" s="275">
        <f>(100-X208)</f>
        <v>59.386000000000003</v>
      </c>
      <c r="W208" s="276">
        <v>40.722999999999999</v>
      </c>
      <c r="X208" s="276">
        <v>40.613999999999997</v>
      </c>
    </row>
    <row r="209" spans="1:25">
      <c r="A209" s="255">
        <f>(A208+1)</f>
        <v>201</v>
      </c>
      <c r="B209" s="266">
        <v>1405496</v>
      </c>
      <c r="C209" s="267">
        <v>41761</v>
      </c>
      <c r="D209" s="267">
        <v>41762</v>
      </c>
      <c r="E209" s="268" t="s">
        <v>400</v>
      </c>
      <c r="F209" s="268">
        <v>35</v>
      </c>
      <c r="G209" s="269">
        <v>6.15</v>
      </c>
      <c r="H209" s="270">
        <v>59.33</v>
      </c>
      <c r="I209" s="268">
        <v>0.04</v>
      </c>
      <c r="J209" s="268">
        <v>2</v>
      </c>
      <c r="K209" s="268" t="s">
        <v>401</v>
      </c>
      <c r="L209" s="268">
        <v>1</v>
      </c>
      <c r="M209" s="268">
        <v>0.1</v>
      </c>
      <c r="N209" s="268">
        <v>0.04</v>
      </c>
      <c r="O209" s="271">
        <f>ROUNDDOWN((3060*H209/100),0)</f>
        <v>1815</v>
      </c>
      <c r="P209" s="277">
        <f>(O209*2)</f>
        <v>3630</v>
      </c>
      <c r="Q209" s="278"/>
      <c r="R209" s="273">
        <f>(H209)</f>
        <v>59.33</v>
      </c>
      <c r="S209" s="273">
        <f>AVERAGE(U209:V209)</f>
        <v>59.140500000000003</v>
      </c>
      <c r="T209" s="274">
        <f>(R209-S209)</f>
        <v>0.18949999999999534</v>
      </c>
      <c r="U209" s="275">
        <f>(100-W209)</f>
        <v>59.064</v>
      </c>
      <c r="V209" s="275">
        <f>(100-X209)</f>
        <v>59.216999999999999</v>
      </c>
      <c r="W209" s="276">
        <v>40.936</v>
      </c>
      <c r="X209" s="276">
        <v>40.783000000000001</v>
      </c>
    </row>
    <row r="210" spans="1:25">
      <c r="A210" s="255">
        <f>(A209+1)</f>
        <v>202</v>
      </c>
      <c r="B210" s="266">
        <v>1406497</v>
      </c>
      <c r="C210" s="267">
        <v>41810</v>
      </c>
      <c r="D210" s="267">
        <v>41810</v>
      </c>
      <c r="E210" s="268" t="s">
        <v>400</v>
      </c>
      <c r="F210" s="268">
        <v>30</v>
      </c>
      <c r="G210" s="269">
        <v>5.51</v>
      </c>
      <c r="H210" s="270">
        <v>58.85</v>
      </c>
      <c r="I210" s="268">
        <v>0.03</v>
      </c>
      <c r="J210" s="268">
        <v>2</v>
      </c>
      <c r="K210" s="268" t="s">
        <v>401</v>
      </c>
      <c r="L210" s="268">
        <v>1</v>
      </c>
      <c r="M210" s="268">
        <v>0.1</v>
      </c>
      <c r="N210" s="268">
        <v>0.03</v>
      </c>
      <c r="O210" s="271">
        <f>ROUNDDOWN((3060*H210/100),0)</f>
        <v>1800</v>
      </c>
      <c r="R210" s="273">
        <f>(H210)</f>
        <v>58.85</v>
      </c>
      <c r="S210" s="273">
        <f>AVERAGE(U210:V210)</f>
        <v>59.194000000000003</v>
      </c>
      <c r="T210" s="274">
        <f>(R210-S210)</f>
        <v>-0.34400000000000119</v>
      </c>
      <c r="U210" s="275">
        <f>(100-W210)</f>
        <v>59.561</v>
      </c>
      <c r="V210" s="275">
        <f>(100-X210)</f>
        <v>58.826999999999998</v>
      </c>
      <c r="W210" s="276">
        <v>40.439</v>
      </c>
      <c r="X210" s="276">
        <v>41.173000000000002</v>
      </c>
    </row>
    <row r="211" spans="1:25">
      <c r="A211" s="255">
        <f>(A210+1)</f>
        <v>203</v>
      </c>
      <c r="B211" s="266">
        <v>1406498</v>
      </c>
      <c r="C211" s="267">
        <v>41816</v>
      </c>
      <c r="D211" s="267">
        <v>41817</v>
      </c>
      <c r="E211" s="268" t="s">
        <v>400</v>
      </c>
      <c r="F211" s="268">
        <v>25</v>
      </c>
      <c r="G211" s="269">
        <v>7.51</v>
      </c>
      <c r="H211" s="270">
        <v>59.46</v>
      </c>
      <c r="I211" s="268">
        <v>0.02</v>
      </c>
      <c r="J211" s="268">
        <v>2</v>
      </c>
      <c r="K211" s="268" t="s">
        <v>401</v>
      </c>
      <c r="L211" s="268">
        <v>1</v>
      </c>
      <c r="M211" s="268">
        <v>0.1</v>
      </c>
      <c r="N211" s="268">
        <v>0.02</v>
      </c>
      <c r="O211" s="271">
        <f>ROUNDDOWN((3060*H211/100),0)</f>
        <v>1819</v>
      </c>
      <c r="P211" s="277">
        <f>(O211*2)</f>
        <v>3638</v>
      </c>
      <c r="Q211" s="278"/>
      <c r="R211" s="273">
        <f>(H211)</f>
        <v>59.46</v>
      </c>
      <c r="S211" s="273">
        <f>AVERAGE(U211:V211)</f>
        <v>59.221000000000004</v>
      </c>
      <c r="T211" s="274">
        <f>(R211-S211)</f>
        <v>0.23899999999999721</v>
      </c>
      <c r="U211" s="275">
        <f>(100-W211)</f>
        <v>59.173000000000002</v>
      </c>
      <c r="V211" s="275">
        <f>(100-X211)</f>
        <v>59.268999999999998</v>
      </c>
      <c r="W211" s="276">
        <v>40.826999999999998</v>
      </c>
      <c r="X211" s="276">
        <v>40.731000000000002</v>
      </c>
    </row>
    <row r="212" spans="1:25">
      <c r="A212" s="255">
        <f>(A211+1)</f>
        <v>204</v>
      </c>
      <c r="B212" s="266">
        <v>1407499</v>
      </c>
      <c r="C212" s="267">
        <v>41824</v>
      </c>
      <c r="D212" s="267">
        <v>41828</v>
      </c>
      <c r="E212" s="268" t="s">
        <v>400</v>
      </c>
      <c r="F212" s="268">
        <v>25</v>
      </c>
      <c r="G212" s="269">
        <v>7.85</v>
      </c>
      <c r="H212" s="270">
        <v>58.42</v>
      </c>
      <c r="I212" s="268">
        <v>0.02</v>
      </c>
      <c r="J212" s="268">
        <v>2</v>
      </c>
      <c r="K212" s="268" t="s">
        <v>401</v>
      </c>
      <c r="L212" s="268">
        <v>1</v>
      </c>
      <c r="M212" s="268">
        <v>0.1</v>
      </c>
      <c r="N212" s="268">
        <v>0.02</v>
      </c>
      <c r="O212" s="271">
        <f>ROUNDDOWN((3060*H212/100),0)</f>
        <v>1787</v>
      </c>
      <c r="P212" s="277">
        <f>(O212*2)</f>
        <v>3574</v>
      </c>
      <c r="Q212" s="278"/>
      <c r="R212" s="273">
        <f>(H212)</f>
        <v>58.42</v>
      </c>
      <c r="S212" s="273">
        <f>AVERAGE(U212:V212)</f>
        <v>58.349499999999999</v>
      </c>
      <c r="T212" s="274">
        <f>(R212-S212)</f>
        <v>7.0500000000002672E-2</v>
      </c>
      <c r="U212" s="275">
        <f>(100-W212)</f>
        <v>58.354999999999997</v>
      </c>
      <c r="V212" s="275">
        <f>(100-X212)</f>
        <v>58.344000000000001</v>
      </c>
      <c r="W212" s="276">
        <v>41.645000000000003</v>
      </c>
      <c r="X212" s="276">
        <v>41.655999999999999</v>
      </c>
    </row>
    <row r="213" spans="1:25">
      <c r="A213" s="255">
        <f>(A212+1)</f>
        <v>205</v>
      </c>
      <c r="B213" s="266">
        <v>1407500</v>
      </c>
      <c r="C213" s="267">
        <v>41829</v>
      </c>
      <c r="D213" s="267">
        <v>41835</v>
      </c>
      <c r="E213" s="268" t="s">
        <v>400</v>
      </c>
      <c r="F213" s="268">
        <v>30</v>
      </c>
      <c r="G213" s="269">
        <v>5.44</v>
      </c>
      <c r="H213" s="270">
        <v>59.21</v>
      </c>
      <c r="I213" s="268">
        <v>0.02</v>
      </c>
      <c r="J213" s="268">
        <v>2</v>
      </c>
      <c r="K213" s="268" t="s">
        <v>401</v>
      </c>
      <c r="L213" s="268">
        <v>1</v>
      </c>
      <c r="M213" s="268">
        <v>0.1</v>
      </c>
      <c r="N213" s="268">
        <v>0.03</v>
      </c>
      <c r="O213" s="271">
        <f>ROUNDDOWN((3060*H213/100),0)</f>
        <v>1811</v>
      </c>
      <c r="R213" s="273">
        <f>(H213)</f>
        <v>59.21</v>
      </c>
      <c r="S213" s="273">
        <f>AVERAGE(U213:V213)</f>
        <v>58.883499999999998</v>
      </c>
      <c r="T213" s="274">
        <f>(R213-S213)</f>
        <v>0.3265000000000029</v>
      </c>
      <c r="U213" s="275">
        <f>(100-W213)</f>
        <v>58.701999999999998</v>
      </c>
      <c r="V213" s="275">
        <f>(100-X213)</f>
        <v>59.064999999999998</v>
      </c>
      <c r="W213" s="276">
        <v>41.298000000000002</v>
      </c>
      <c r="X213" s="276">
        <v>40.935000000000002</v>
      </c>
    </row>
    <row r="214" spans="1:25">
      <c r="A214" s="255">
        <f>(A213+1)</f>
        <v>206</v>
      </c>
      <c r="B214" s="266">
        <v>1407501</v>
      </c>
      <c r="C214" s="267">
        <v>41835</v>
      </c>
      <c r="D214" s="267">
        <v>41837</v>
      </c>
      <c r="E214" s="268" t="s">
        <v>400</v>
      </c>
      <c r="F214" s="268">
        <v>20</v>
      </c>
      <c r="G214" s="269">
        <v>6.47</v>
      </c>
      <c r="H214" s="270">
        <v>59.85</v>
      </c>
      <c r="I214" s="268">
        <v>0.02</v>
      </c>
      <c r="J214" s="268">
        <v>2</v>
      </c>
      <c r="K214" s="268" t="s">
        <v>401</v>
      </c>
      <c r="L214" s="268">
        <v>2</v>
      </c>
      <c r="M214" s="268">
        <v>0.1</v>
      </c>
      <c r="N214" s="268">
        <v>0.01</v>
      </c>
      <c r="O214" s="271">
        <f>ROUNDDOWN((3060*H214/100),0)</f>
        <v>1831</v>
      </c>
      <c r="P214" s="277">
        <f>(O214*2)</f>
        <v>3662</v>
      </c>
      <c r="Q214" s="278"/>
      <c r="R214" s="273">
        <f>(H214)</f>
        <v>59.85</v>
      </c>
      <c r="S214" s="273">
        <f>AVERAGE(U214:V214)</f>
        <v>59.491500000000002</v>
      </c>
      <c r="T214" s="274">
        <f>(R214-S214)</f>
        <v>0.35849999999999937</v>
      </c>
      <c r="U214" s="275">
        <f>(100-W214)</f>
        <v>59.497</v>
      </c>
      <c r="V214" s="275">
        <f>(100-X214)</f>
        <v>59.485999999999997</v>
      </c>
      <c r="W214" s="276">
        <v>40.503</v>
      </c>
      <c r="X214" s="276">
        <v>40.514000000000003</v>
      </c>
    </row>
    <row r="215" spans="1:25">
      <c r="A215" s="255">
        <f>(A214+1)</f>
        <v>207</v>
      </c>
      <c r="B215" s="266">
        <v>1408502</v>
      </c>
      <c r="C215" s="267">
        <v>41869</v>
      </c>
      <c r="D215" s="267">
        <v>41871</v>
      </c>
      <c r="E215" s="268" t="s">
        <v>400</v>
      </c>
      <c r="F215" s="268">
        <v>25</v>
      </c>
      <c r="G215" s="269">
        <v>7.15</v>
      </c>
      <c r="H215" s="270">
        <v>58.1</v>
      </c>
      <c r="I215" s="268">
        <v>0.02</v>
      </c>
      <c r="J215" s="268">
        <v>2</v>
      </c>
      <c r="K215" s="268" t="s">
        <v>401</v>
      </c>
      <c r="L215" s="268">
        <v>2</v>
      </c>
      <c r="M215" s="268">
        <v>0.1</v>
      </c>
      <c r="N215" s="268">
        <v>0.01</v>
      </c>
      <c r="O215" s="271">
        <f>ROUNDDOWN((3060*H215/100),0)</f>
        <v>1777</v>
      </c>
      <c r="P215" s="277">
        <f>(O215*2)</f>
        <v>3554</v>
      </c>
      <c r="Q215" s="278"/>
      <c r="R215" s="273">
        <f>(H215)</f>
        <v>58.1</v>
      </c>
      <c r="S215" s="273">
        <f>AVERAGE(U215:V215)</f>
        <v>59.294499999999999</v>
      </c>
      <c r="T215" s="274">
        <f>(R215-S215)</f>
        <v>-1.1944999999999979</v>
      </c>
      <c r="U215" s="275">
        <f>(100-W215)</f>
        <v>59.465000000000003</v>
      </c>
      <c r="V215" s="275">
        <f>(100-X215)</f>
        <v>59.124000000000002</v>
      </c>
      <c r="W215" s="276">
        <v>40.534999999999997</v>
      </c>
      <c r="X215" s="276">
        <v>40.875999999999998</v>
      </c>
      <c r="Y215" s="255" t="s">
        <v>403</v>
      </c>
    </row>
    <row r="216" spans="1:25">
      <c r="A216" s="255">
        <f>(A215+1)</f>
        <v>208</v>
      </c>
      <c r="B216" s="266">
        <v>1409503</v>
      </c>
      <c r="C216" s="267">
        <v>41886</v>
      </c>
      <c r="D216" s="267">
        <v>41890</v>
      </c>
      <c r="E216" s="268" t="s">
        <v>400</v>
      </c>
      <c r="F216" s="268">
        <v>20</v>
      </c>
      <c r="G216" s="269">
        <v>7.13</v>
      </c>
      <c r="H216" s="270">
        <v>59.53</v>
      </c>
      <c r="I216" s="268">
        <v>0.02</v>
      </c>
      <c r="J216" s="268">
        <v>2</v>
      </c>
      <c r="K216" s="268" t="s">
        <v>401</v>
      </c>
      <c r="L216" s="268">
        <v>2</v>
      </c>
      <c r="M216" s="268">
        <v>0.1</v>
      </c>
      <c r="N216" s="268">
        <v>0.03</v>
      </c>
      <c r="O216" s="271">
        <f>ROUNDDOWN((3060*H216/100),0)</f>
        <v>1821</v>
      </c>
      <c r="P216" s="277">
        <f>(O216*2)</f>
        <v>3642</v>
      </c>
      <c r="Q216" s="278"/>
      <c r="R216" s="273">
        <f>(H216)</f>
        <v>59.53</v>
      </c>
      <c r="S216" s="273">
        <f>AVERAGE(U216:V216)</f>
        <v>59.413499999999999</v>
      </c>
      <c r="T216" s="274">
        <f>(R216-S216)</f>
        <v>0.11650000000000205</v>
      </c>
      <c r="U216" s="275">
        <f>(100-W216)</f>
        <v>59.427999999999997</v>
      </c>
      <c r="V216" s="275">
        <f>(100-X216)</f>
        <v>59.399000000000001</v>
      </c>
      <c r="W216" s="276">
        <v>40.572000000000003</v>
      </c>
      <c r="X216" s="276">
        <v>40.600999999999999</v>
      </c>
    </row>
    <row r="217" spans="1:25">
      <c r="A217" s="255">
        <f>(A216+1)</f>
        <v>209</v>
      </c>
      <c r="B217" s="266">
        <v>1409504</v>
      </c>
      <c r="C217" s="267">
        <v>41889</v>
      </c>
      <c r="D217" s="267">
        <v>41891</v>
      </c>
      <c r="E217" s="268" t="s">
        <v>400</v>
      </c>
      <c r="F217" s="268">
        <v>25</v>
      </c>
      <c r="G217" s="269">
        <v>7.65</v>
      </c>
      <c r="H217" s="270">
        <v>58.75</v>
      </c>
      <c r="I217" s="268">
        <v>0.02</v>
      </c>
      <c r="J217" s="268">
        <v>2</v>
      </c>
      <c r="K217" s="268" t="s">
        <v>401</v>
      </c>
      <c r="L217" s="268">
        <v>2</v>
      </c>
      <c r="M217" s="268">
        <v>0.1</v>
      </c>
      <c r="N217" s="268">
        <v>0.02</v>
      </c>
      <c r="O217" s="271">
        <f>ROUNDDOWN((3060*H217/100),0)</f>
        <v>1797</v>
      </c>
      <c r="R217" s="273">
        <f>(H217)</f>
        <v>58.75</v>
      </c>
      <c r="S217" s="273">
        <f>AVERAGE(U217:V217)</f>
        <v>59.170500000000004</v>
      </c>
      <c r="T217" s="274">
        <f>(R217-S217)</f>
        <v>-0.42050000000000409</v>
      </c>
      <c r="U217" s="275">
        <f>(100-W217)</f>
        <v>59.106000000000002</v>
      </c>
      <c r="V217" s="275">
        <f>(100-X217)</f>
        <v>59.234999999999999</v>
      </c>
      <c r="W217" s="276">
        <v>40.893999999999998</v>
      </c>
      <c r="X217" s="276">
        <v>40.765000000000001</v>
      </c>
    </row>
    <row r="218" spans="1:25">
      <c r="A218" s="255">
        <f>(A217+1)</f>
        <v>210</v>
      </c>
      <c r="B218" s="266">
        <v>1409505</v>
      </c>
      <c r="C218" s="267">
        <v>41908</v>
      </c>
      <c r="D218" s="267">
        <v>41912</v>
      </c>
      <c r="E218" s="268" t="s">
        <v>400</v>
      </c>
      <c r="F218" s="268">
        <v>25</v>
      </c>
      <c r="G218" s="269">
        <v>6.72</v>
      </c>
      <c r="H218" s="270">
        <v>58.6</v>
      </c>
      <c r="I218" s="268">
        <v>0.02</v>
      </c>
      <c r="J218" s="268">
        <v>2</v>
      </c>
      <c r="K218" s="268" t="s">
        <v>401</v>
      </c>
      <c r="L218" s="268">
        <v>2</v>
      </c>
      <c r="M218" s="268">
        <v>0.1</v>
      </c>
      <c r="N218" s="268">
        <v>0.01</v>
      </c>
      <c r="O218" s="271">
        <f>ROUNDDOWN((3060*H218/100),0)</f>
        <v>1793</v>
      </c>
      <c r="R218" s="273">
        <f>(H218)</f>
        <v>58.6</v>
      </c>
      <c r="S218" s="273">
        <f>AVERAGE(U218:V218)</f>
        <v>58.349999999999994</v>
      </c>
      <c r="T218" s="274">
        <f>(R218-S218)</f>
        <v>0.25000000000000711</v>
      </c>
      <c r="U218" s="275">
        <f>(100-W218)</f>
        <v>57.9</v>
      </c>
      <c r="V218" s="275">
        <f>(100-X218)</f>
        <v>58.8</v>
      </c>
      <c r="W218" s="276">
        <v>42.1</v>
      </c>
      <c r="X218" s="276">
        <v>41.2</v>
      </c>
    </row>
    <row r="219" spans="1:25">
      <c r="A219" s="255">
        <f>(A218+1)</f>
        <v>211</v>
      </c>
      <c r="B219" s="266">
        <v>1410506</v>
      </c>
      <c r="C219" s="267">
        <v>41919</v>
      </c>
      <c r="D219" s="267">
        <v>41920</v>
      </c>
      <c r="E219" s="268" t="s">
        <v>400</v>
      </c>
      <c r="F219" s="268">
        <v>35</v>
      </c>
      <c r="G219" s="269">
        <v>6.82</v>
      </c>
      <c r="H219" s="270">
        <v>59.39</v>
      </c>
      <c r="I219" s="268">
        <v>0.02</v>
      </c>
      <c r="J219" s="268">
        <v>2</v>
      </c>
      <c r="K219" s="268" t="s">
        <v>401</v>
      </c>
      <c r="L219" s="268">
        <v>3</v>
      </c>
      <c r="M219" s="268">
        <v>0.1</v>
      </c>
      <c r="N219" s="268">
        <v>0.01</v>
      </c>
      <c r="O219" s="271">
        <f>ROUNDDOWN((3060*H219/100),0)</f>
        <v>1817</v>
      </c>
      <c r="R219" s="273">
        <f>(H219)</f>
        <v>59.39</v>
      </c>
      <c r="S219" s="273">
        <f>AVERAGE(U219:V219)</f>
        <v>59.334500000000006</v>
      </c>
      <c r="T219" s="274">
        <f>(R219-S219)</f>
        <v>5.5499999999994998E-2</v>
      </c>
      <c r="U219" s="275">
        <f>(100-W219)</f>
        <v>59.273000000000003</v>
      </c>
      <c r="V219" s="275">
        <f>(100-X219)</f>
        <v>59.396000000000001</v>
      </c>
      <c r="W219" s="276">
        <v>40.726999999999997</v>
      </c>
      <c r="X219" s="276">
        <v>40.603999999999999</v>
      </c>
    </row>
    <row r="220" spans="1:25">
      <c r="A220" s="255">
        <f>(A219+1)</f>
        <v>212</v>
      </c>
      <c r="B220" s="266">
        <v>1410507</v>
      </c>
      <c r="C220" s="267">
        <v>41923</v>
      </c>
      <c r="D220" s="267">
        <v>41926</v>
      </c>
      <c r="E220" s="268" t="s">
        <v>400</v>
      </c>
      <c r="F220" s="268">
        <v>35</v>
      </c>
      <c r="G220" s="269">
        <v>7.2</v>
      </c>
      <c r="H220" s="270">
        <v>59.34</v>
      </c>
      <c r="I220" s="268">
        <v>0.02</v>
      </c>
      <c r="J220" s="268">
        <v>2</v>
      </c>
      <c r="K220" s="268" t="s">
        <v>401</v>
      </c>
      <c r="L220" s="268">
        <v>1</v>
      </c>
      <c r="M220" s="268">
        <v>0.1</v>
      </c>
      <c r="N220" s="268">
        <v>0.03</v>
      </c>
      <c r="O220" s="271">
        <f>ROUNDDOWN((3060*H220/100),0)</f>
        <v>1815</v>
      </c>
      <c r="P220" s="277">
        <f>(O220*2)</f>
        <v>3630</v>
      </c>
      <c r="Q220" s="278"/>
      <c r="R220" s="273">
        <f>(H220)</f>
        <v>59.34</v>
      </c>
      <c r="S220" s="273">
        <f>AVERAGE(U220:V220)</f>
        <v>59.182499999999997</v>
      </c>
      <c r="T220" s="274">
        <f>(R220-S220)</f>
        <v>0.15750000000000597</v>
      </c>
      <c r="U220" s="275">
        <f>(100-W220)</f>
        <v>59.232999999999997</v>
      </c>
      <c r="V220" s="275">
        <f>(100-X220)</f>
        <v>59.131999999999998</v>
      </c>
      <c r="W220" s="276">
        <v>40.767000000000003</v>
      </c>
      <c r="X220" s="276">
        <v>40.868000000000002</v>
      </c>
    </row>
    <row r="221" spans="1:25">
      <c r="A221" s="255">
        <f>(A220+1)</f>
        <v>213</v>
      </c>
      <c r="B221" s="266">
        <v>1410508</v>
      </c>
      <c r="C221" s="267">
        <v>41935</v>
      </c>
      <c r="D221" s="267">
        <v>41939</v>
      </c>
      <c r="E221" s="268" t="s">
        <v>400</v>
      </c>
      <c r="F221" s="268">
        <v>35</v>
      </c>
      <c r="G221" s="269">
        <v>7.33</v>
      </c>
      <c r="H221" s="270">
        <v>58.7</v>
      </c>
      <c r="I221" s="268">
        <v>0.02</v>
      </c>
      <c r="J221" s="268">
        <v>36</v>
      </c>
      <c r="K221" s="268" t="s">
        <v>401</v>
      </c>
      <c r="L221" s="268">
        <v>1</v>
      </c>
      <c r="M221" s="268">
        <v>0.1</v>
      </c>
      <c r="N221" s="268">
        <v>0.02</v>
      </c>
      <c r="O221" s="271">
        <f>ROUNDDOWN((3060*H221/100),0)</f>
        <v>1796</v>
      </c>
      <c r="P221" s="277">
        <f>(O221*2)</f>
        <v>3592</v>
      </c>
      <c r="Q221" s="278"/>
      <c r="R221" s="273">
        <f>(H221)</f>
        <v>58.7</v>
      </c>
      <c r="S221" s="273">
        <f>AVERAGE(U221:V221)</f>
        <v>58.555500000000002</v>
      </c>
      <c r="T221" s="274">
        <f>(R221-S221)</f>
        <v>0.14450000000000074</v>
      </c>
      <c r="U221" s="275">
        <f>(100-W221)</f>
        <v>58.481000000000002</v>
      </c>
      <c r="V221" s="275">
        <f>(100-X221)</f>
        <v>58.63</v>
      </c>
      <c r="W221" s="276">
        <v>41.518999999999998</v>
      </c>
      <c r="X221" s="276">
        <v>41.37</v>
      </c>
    </row>
    <row r="222" spans="1:25">
      <c r="A222" s="255">
        <f>(A221+1)</f>
        <v>214</v>
      </c>
      <c r="B222" s="266">
        <v>1410509</v>
      </c>
      <c r="C222" s="267">
        <v>41939</v>
      </c>
      <c r="D222" s="267">
        <v>41941</v>
      </c>
      <c r="E222" s="268" t="s">
        <v>400</v>
      </c>
      <c r="F222" s="268">
        <v>35</v>
      </c>
      <c r="G222" s="269">
        <v>7.3</v>
      </c>
      <c r="H222" s="270">
        <v>59.04</v>
      </c>
      <c r="I222" s="268">
        <v>0.01</v>
      </c>
      <c r="J222" s="268">
        <v>2</v>
      </c>
      <c r="K222" s="268" t="s">
        <v>401</v>
      </c>
      <c r="L222" s="268">
        <v>2</v>
      </c>
      <c r="M222" s="268">
        <v>0.1</v>
      </c>
      <c r="N222" s="268">
        <v>0.02</v>
      </c>
      <c r="O222" s="271">
        <f>ROUNDDOWN((3060*H222/100),0)</f>
        <v>1806</v>
      </c>
      <c r="P222" s="277">
        <f>(O222*2)</f>
        <v>3612</v>
      </c>
      <c r="Q222" s="278"/>
      <c r="R222" s="273">
        <f>(H222)</f>
        <v>59.04</v>
      </c>
      <c r="S222" s="273">
        <f>AVERAGE(U222:V222)</f>
        <v>59.177</v>
      </c>
      <c r="T222" s="274">
        <f>(R222-S222)</f>
        <v>-0.13700000000000045</v>
      </c>
      <c r="U222" s="275">
        <f>(100-W222)</f>
        <v>59.156999999999996</v>
      </c>
      <c r="V222" s="275">
        <f>(100-X222)</f>
        <v>59.197000000000003</v>
      </c>
      <c r="W222" s="276">
        <v>40.843000000000004</v>
      </c>
      <c r="X222" s="276">
        <v>40.802999999999997</v>
      </c>
    </row>
    <row r="223" spans="1:25">
      <c r="A223" s="255">
        <f>(A222+1)</f>
        <v>215</v>
      </c>
      <c r="B223" s="266">
        <v>1410510</v>
      </c>
      <c r="C223" s="267">
        <v>41943</v>
      </c>
      <c r="D223" s="267">
        <v>41949</v>
      </c>
      <c r="E223" s="268" t="s">
        <v>400</v>
      </c>
      <c r="F223" s="268">
        <v>30</v>
      </c>
      <c r="G223" s="269">
        <v>7.03</v>
      </c>
      <c r="H223" s="270">
        <v>58.64</v>
      </c>
      <c r="I223" s="268">
        <v>0.01</v>
      </c>
      <c r="J223" s="268">
        <v>2</v>
      </c>
      <c r="K223" s="268" t="s">
        <v>401</v>
      </c>
      <c r="L223" s="268">
        <v>3</v>
      </c>
      <c r="M223" s="268">
        <v>0.1</v>
      </c>
      <c r="N223" s="268">
        <v>0.02</v>
      </c>
      <c r="O223" s="271">
        <f>ROUNDDOWN((3060*H223/100),0)</f>
        <v>1794</v>
      </c>
      <c r="R223" s="273">
        <f>(H223)</f>
        <v>58.64</v>
      </c>
      <c r="S223" s="273">
        <f>AVERAGE(U223:V223)</f>
        <v>58.392000000000003</v>
      </c>
      <c r="T223" s="274">
        <f>(R223-S223)</f>
        <v>0.24799999999999756</v>
      </c>
      <c r="U223" s="275">
        <f>(100-W223)</f>
        <v>58.258000000000003</v>
      </c>
      <c r="V223" s="275">
        <f>(100-X223)</f>
        <v>58.526000000000003</v>
      </c>
      <c r="W223" s="276">
        <v>41.741999999999997</v>
      </c>
      <c r="X223" s="276">
        <v>41.473999999999997</v>
      </c>
    </row>
    <row r="224" spans="1:25">
      <c r="A224" s="255">
        <f>(A223+1)</f>
        <v>216</v>
      </c>
      <c r="B224" s="266">
        <v>1411511</v>
      </c>
      <c r="C224" s="267">
        <v>41945</v>
      </c>
      <c r="D224" s="267">
        <v>41949</v>
      </c>
      <c r="E224" s="268" t="s">
        <v>400</v>
      </c>
      <c r="F224" s="268">
        <v>25</v>
      </c>
      <c r="G224" s="269">
        <v>7.28</v>
      </c>
      <c r="H224" s="270">
        <v>59.45</v>
      </c>
      <c r="I224" s="268">
        <v>0.01</v>
      </c>
      <c r="J224" s="268">
        <v>8</v>
      </c>
      <c r="K224" s="268" t="s">
        <v>401</v>
      </c>
      <c r="L224" s="268">
        <v>3</v>
      </c>
      <c r="M224" s="268">
        <v>0.1</v>
      </c>
      <c r="N224" s="268">
        <v>0.02</v>
      </c>
      <c r="O224" s="271">
        <f>ROUNDDOWN((3060*H224/100),0)</f>
        <v>1819</v>
      </c>
      <c r="R224" s="273">
        <f>(H224)</f>
        <v>59.45</v>
      </c>
      <c r="S224" s="273">
        <f>AVERAGE(U224:V224)</f>
        <v>59.347499999999997</v>
      </c>
      <c r="T224" s="274">
        <f>(R224-S224)</f>
        <v>0.10250000000000625</v>
      </c>
      <c r="U224" s="275">
        <f>(100-W224)</f>
        <v>59.768000000000001</v>
      </c>
      <c r="V224" s="275">
        <f>(100-X224)</f>
        <v>58.927</v>
      </c>
      <c r="W224" s="276">
        <v>40.231999999999999</v>
      </c>
      <c r="X224" s="276">
        <v>41.073</v>
      </c>
    </row>
    <row r="225" spans="1:24">
      <c r="A225" s="255">
        <f>(A224+1)</f>
        <v>217</v>
      </c>
      <c r="B225" s="266">
        <v>1411512</v>
      </c>
      <c r="C225" s="267">
        <v>41947</v>
      </c>
      <c r="D225" s="267">
        <v>41950</v>
      </c>
      <c r="E225" s="268" t="s">
        <v>400</v>
      </c>
      <c r="F225" s="268">
        <v>25</v>
      </c>
      <c r="G225" s="269">
        <v>6.6</v>
      </c>
      <c r="H225" s="270">
        <v>59.82</v>
      </c>
      <c r="I225" s="268">
        <v>0.02</v>
      </c>
      <c r="J225" s="268">
        <v>40</v>
      </c>
      <c r="K225" s="268" t="s">
        <v>401</v>
      </c>
      <c r="L225" s="268">
        <v>2</v>
      </c>
      <c r="M225" s="268">
        <v>0.1</v>
      </c>
      <c r="N225" s="268">
        <v>0.02</v>
      </c>
      <c r="O225" s="271">
        <f>ROUNDDOWN((3060*H225/100),0)</f>
        <v>1830</v>
      </c>
      <c r="R225" s="273">
        <f>(H225)</f>
        <v>59.82</v>
      </c>
      <c r="S225" s="273">
        <f>AVERAGE(U225:V225)</f>
        <v>59.628</v>
      </c>
      <c r="T225" s="274">
        <f>(R225-S225)</f>
        <v>0.19200000000000017</v>
      </c>
      <c r="U225" s="275">
        <f>(100-W225)</f>
        <v>59.575000000000003</v>
      </c>
      <c r="V225" s="275">
        <f>(100-X225)</f>
        <v>59.680999999999997</v>
      </c>
      <c r="W225" s="276">
        <v>40.424999999999997</v>
      </c>
      <c r="X225" s="276">
        <v>40.319000000000003</v>
      </c>
    </row>
    <row r="226" spans="1:24">
      <c r="A226" s="255">
        <f>(A225+1)</f>
        <v>218</v>
      </c>
      <c r="B226" s="266">
        <v>1412513</v>
      </c>
      <c r="C226" s="267">
        <v>41976</v>
      </c>
      <c r="D226" s="267">
        <v>41978</v>
      </c>
      <c r="E226" s="268" t="s">
        <v>400</v>
      </c>
      <c r="F226" s="268">
        <v>30</v>
      </c>
      <c r="G226" s="269">
        <v>6.29</v>
      </c>
      <c r="H226" s="270">
        <v>58.88</v>
      </c>
      <c r="I226" s="268">
        <v>0.02</v>
      </c>
      <c r="J226" s="268">
        <v>2</v>
      </c>
      <c r="K226" s="268" t="s">
        <v>401</v>
      </c>
      <c r="L226" s="268">
        <v>1</v>
      </c>
      <c r="M226" s="268">
        <v>0.1</v>
      </c>
      <c r="N226" s="268">
        <v>0.03</v>
      </c>
      <c r="O226" s="271">
        <f>ROUNDDOWN((3060*H226/100),0)</f>
        <v>1801</v>
      </c>
      <c r="P226" s="277">
        <f>(O226*2)</f>
        <v>3602</v>
      </c>
      <c r="Q226" s="278"/>
      <c r="R226" s="273">
        <f>(H226)</f>
        <v>58.88</v>
      </c>
      <c r="S226" s="273">
        <f>AVERAGE(U226:V226)</f>
        <v>58.921500000000002</v>
      </c>
      <c r="T226" s="274">
        <f>(R226-S226)</f>
        <v>-4.1499999999999204E-2</v>
      </c>
      <c r="U226" s="275">
        <f>(100-W226)</f>
        <v>58.823</v>
      </c>
      <c r="V226" s="275">
        <f>(100-X226)</f>
        <v>59.02</v>
      </c>
      <c r="W226" s="276">
        <v>41.177</v>
      </c>
      <c r="X226" s="276">
        <v>40.98</v>
      </c>
    </row>
    <row r="227" spans="1:24">
      <c r="A227" s="255">
        <f>(A226+1)</f>
        <v>219</v>
      </c>
      <c r="B227" s="266">
        <v>1412514</v>
      </c>
      <c r="C227" s="267">
        <v>41979</v>
      </c>
      <c r="D227" s="267">
        <v>41982</v>
      </c>
      <c r="E227" s="268" t="s">
        <v>400</v>
      </c>
      <c r="F227" s="268">
        <v>25</v>
      </c>
      <c r="G227" s="269">
        <v>7.65</v>
      </c>
      <c r="H227" s="270">
        <v>58.47</v>
      </c>
      <c r="I227" s="268">
        <v>0.02</v>
      </c>
      <c r="J227" s="268">
        <v>2</v>
      </c>
      <c r="K227" s="268" t="s">
        <v>401</v>
      </c>
      <c r="L227" s="268">
        <v>1</v>
      </c>
      <c r="M227" s="268">
        <v>0.1</v>
      </c>
      <c r="N227" s="268">
        <v>0.04</v>
      </c>
      <c r="O227" s="271">
        <f>ROUNDDOWN((3060*H227/100),0)</f>
        <v>1789</v>
      </c>
      <c r="R227" s="273">
        <f>(H227)</f>
        <v>58.47</v>
      </c>
      <c r="S227" s="273">
        <f>AVERAGE(U227:V227)</f>
        <v>58.483999999999995</v>
      </c>
      <c r="T227" s="274">
        <f>(R227-S227)</f>
        <v>-1.3999999999995794E-2</v>
      </c>
      <c r="U227" s="275">
        <f>(100-W227)</f>
        <v>58.26</v>
      </c>
      <c r="V227" s="275">
        <f>(100-X227)</f>
        <v>58.707999999999998</v>
      </c>
      <c r="W227" s="276">
        <v>41.74</v>
      </c>
      <c r="X227" s="276">
        <v>41.292000000000002</v>
      </c>
    </row>
    <row r="228" spans="1:24">
      <c r="A228" s="255">
        <f>(A227+1)</f>
        <v>220</v>
      </c>
      <c r="B228" s="266">
        <v>1412515</v>
      </c>
      <c r="C228" s="267">
        <v>41980</v>
      </c>
      <c r="D228" s="267">
        <v>41982</v>
      </c>
      <c r="E228" s="268" t="s">
        <v>400</v>
      </c>
      <c r="F228" s="268">
        <v>30</v>
      </c>
      <c r="G228" s="269">
        <v>7.66</v>
      </c>
      <c r="H228" s="270">
        <v>59.68</v>
      </c>
      <c r="I228" s="268">
        <v>0.01</v>
      </c>
      <c r="J228" s="268">
        <v>8</v>
      </c>
      <c r="K228" s="268" t="s">
        <v>401</v>
      </c>
      <c r="L228" s="268">
        <v>1</v>
      </c>
      <c r="M228" s="268">
        <v>0.1</v>
      </c>
      <c r="N228" s="268">
        <v>0.02</v>
      </c>
      <c r="O228" s="271">
        <f>ROUNDDOWN((3060*H228/100),0)</f>
        <v>1826</v>
      </c>
      <c r="R228" s="273">
        <f>(H228)</f>
        <v>59.68</v>
      </c>
      <c r="S228" s="273">
        <f>AVERAGE(U228:V228)</f>
        <v>59.558499999999995</v>
      </c>
      <c r="T228" s="274">
        <f>(R228-S228)</f>
        <v>0.1215000000000046</v>
      </c>
      <c r="U228" s="275">
        <f>(100-W228)</f>
        <v>59.204000000000001</v>
      </c>
      <c r="V228" s="275">
        <f>(100-X228)</f>
        <v>59.912999999999997</v>
      </c>
      <c r="W228" s="276">
        <v>40.795999999999999</v>
      </c>
      <c r="X228" s="276">
        <v>40.087000000000003</v>
      </c>
    </row>
    <row r="229" spans="1:24">
      <c r="A229" s="255">
        <f>(A228+1)</f>
        <v>221</v>
      </c>
      <c r="B229" s="266">
        <v>1412516</v>
      </c>
      <c r="C229" s="267">
        <v>41983</v>
      </c>
      <c r="D229" s="267">
        <v>41985</v>
      </c>
      <c r="E229" s="268" t="s">
        <v>400</v>
      </c>
      <c r="F229" s="268">
        <v>25</v>
      </c>
      <c r="G229" s="269">
        <v>6.37</v>
      </c>
      <c r="H229" s="270">
        <v>58.09</v>
      </c>
      <c r="I229" s="268">
        <v>0.02</v>
      </c>
      <c r="J229" s="268">
        <v>16</v>
      </c>
      <c r="K229" s="268" t="s">
        <v>401</v>
      </c>
      <c r="L229" s="268">
        <v>1</v>
      </c>
      <c r="M229" s="268">
        <v>0.1</v>
      </c>
      <c r="N229" s="268">
        <v>0.02</v>
      </c>
      <c r="O229" s="271">
        <f>ROUNDDOWN((3060*H229/100),0)</f>
        <v>1777</v>
      </c>
      <c r="P229" s="277">
        <f>(O229*2)</f>
        <v>3554</v>
      </c>
      <c r="Q229" s="278"/>
      <c r="R229" s="273">
        <f>(H229)</f>
        <v>58.09</v>
      </c>
      <c r="S229" s="273">
        <f>AVERAGE(U229:V229)</f>
        <v>58.036999999999999</v>
      </c>
      <c r="T229" s="274">
        <f>(R229-S229)</f>
        <v>5.3000000000004377E-2</v>
      </c>
      <c r="U229" s="275">
        <f>(100-W229)</f>
        <v>58.097999999999999</v>
      </c>
      <c r="V229" s="275">
        <f>(100-X229)</f>
        <v>57.975999999999999</v>
      </c>
      <c r="W229" s="276">
        <v>41.902000000000001</v>
      </c>
      <c r="X229" s="276">
        <v>42.024000000000001</v>
      </c>
    </row>
    <row r="230" spans="1:24">
      <c r="A230" s="255">
        <f>(A229+1)</f>
        <v>222</v>
      </c>
      <c r="B230" s="266">
        <v>1412517</v>
      </c>
      <c r="C230" s="267">
        <v>41986</v>
      </c>
      <c r="D230" s="267">
        <v>41992</v>
      </c>
      <c r="E230" s="268" t="s">
        <v>400</v>
      </c>
      <c r="F230" s="268">
        <v>25</v>
      </c>
      <c r="G230" s="269">
        <v>7.24</v>
      </c>
      <c r="H230" s="270">
        <v>59.68</v>
      </c>
      <c r="I230" s="268">
        <v>0.02</v>
      </c>
      <c r="J230" s="268">
        <v>10</v>
      </c>
      <c r="K230" s="268" t="s">
        <v>401</v>
      </c>
      <c r="L230" s="268">
        <v>1</v>
      </c>
      <c r="M230" s="268">
        <v>0.1</v>
      </c>
      <c r="N230" s="268">
        <v>0.02</v>
      </c>
      <c r="O230" s="271">
        <f>ROUNDDOWN((3060*H230/100),0)</f>
        <v>1826</v>
      </c>
      <c r="P230" s="277">
        <f>(O230*2)</f>
        <v>3652</v>
      </c>
      <c r="Q230" s="278"/>
      <c r="R230" s="273">
        <f>(H230)</f>
        <v>59.68</v>
      </c>
      <c r="S230" s="273">
        <f>AVERAGE(U230:V230)</f>
        <v>58.977499999999999</v>
      </c>
      <c r="T230" s="274">
        <f>(R230-S230)</f>
        <v>0.70250000000000057</v>
      </c>
      <c r="U230" s="275">
        <f>(100-W230)</f>
        <v>58.969000000000001</v>
      </c>
      <c r="V230" s="275">
        <f>(100-X230)</f>
        <v>58.985999999999997</v>
      </c>
      <c r="W230" s="276">
        <v>41.030999999999999</v>
      </c>
      <c r="X230" s="276">
        <v>41.014000000000003</v>
      </c>
    </row>
    <row r="231" spans="1:24">
      <c r="A231" s="255">
        <f>(A230+1)</f>
        <v>223</v>
      </c>
      <c r="B231" s="266">
        <v>1412518</v>
      </c>
      <c r="C231" s="267">
        <v>41990</v>
      </c>
      <c r="D231" s="267">
        <v>41992</v>
      </c>
      <c r="E231" s="268" t="s">
        <v>400</v>
      </c>
      <c r="F231" s="268">
        <v>30</v>
      </c>
      <c r="G231" s="269">
        <v>7.35</v>
      </c>
      <c r="H231" s="270">
        <v>59.2</v>
      </c>
      <c r="I231" s="268">
        <v>0.02</v>
      </c>
      <c r="J231" s="268">
        <v>14</v>
      </c>
      <c r="K231" s="268" t="s">
        <v>401</v>
      </c>
      <c r="L231" s="268">
        <v>1</v>
      </c>
      <c r="M231" s="268">
        <v>0.1</v>
      </c>
      <c r="N231" s="268">
        <v>0.02</v>
      </c>
      <c r="O231" s="271">
        <f>ROUNDDOWN((3060*H231/100),0)</f>
        <v>1811</v>
      </c>
      <c r="P231" s="277">
        <f>(O231*2)</f>
        <v>3622</v>
      </c>
      <c r="Q231" s="278"/>
      <c r="R231" s="273">
        <f>(H231)</f>
        <v>59.2</v>
      </c>
      <c r="S231" s="273">
        <f>AVERAGE(U231:V231)</f>
        <v>59.027500000000003</v>
      </c>
      <c r="T231" s="274">
        <f>(R231-S231)</f>
        <v>0.17249999999999943</v>
      </c>
      <c r="U231" s="275">
        <f>(100-W231)</f>
        <v>58.877000000000002</v>
      </c>
      <c r="V231" s="275">
        <f>(100-X231)</f>
        <v>59.177999999999997</v>
      </c>
      <c r="W231" s="276">
        <v>41.122999999999998</v>
      </c>
      <c r="X231" s="276">
        <v>40.822000000000003</v>
      </c>
    </row>
    <row r="232" spans="1:24">
      <c r="A232" s="255">
        <f>(A231+1)</f>
        <v>224</v>
      </c>
      <c r="B232" s="266">
        <v>1502519</v>
      </c>
      <c r="C232" s="267">
        <v>42036</v>
      </c>
      <c r="D232" s="267">
        <v>42038</v>
      </c>
      <c r="E232" s="268" t="s">
        <v>400</v>
      </c>
      <c r="F232" s="268">
        <v>30</v>
      </c>
      <c r="G232" s="269">
        <v>7.51</v>
      </c>
      <c r="H232" s="270">
        <v>58.42</v>
      </c>
      <c r="I232" s="268">
        <v>0.02</v>
      </c>
      <c r="J232" s="268">
        <v>16</v>
      </c>
      <c r="K232" s="268" t="s">
        <v>401</v>
      </c>
      <c r="L232" s="268">
        <v>1</v>
      </c>
      <c r="M232" s="268">
        <v>0.1</v>
      </c>
      <c r="N232" s="268">
        <v>0.03</v>
      </c>
      <c r="O232" s="271">
        <f>ROUNDDOWN((3060*H232/100),0)</f>
        <v>1787</v>
      </c>
      <c r="R232" s="273">
        <f>(H232)</f>
        <v>58.42</v>
      </c>
      <c r="S232" s="273">
        <f>AVERAGE(U232:V232)</f>
        <v>58.835000000000001</v>
      </c>
      <c r="T232" s="274">
        <f>(R232-S232)</f>
        <v>-0.41499999999999915</v>
      </c>
      <c r="U232" s="275">
        <f>(100-W232)</f>
        <v>58.82</v>
      </c>
      <c r="V232" s="275">
        <f>(100-X232)</f>
        <v>58.85</v>
      </c>
      <c r="W232" s="276">
        <v>41.18</v>
      </c>
      <c r="X232" s="276">
        <v>41.15</v>
      </c>
    </row>
    <row r="233" spans="1:24">
      <c r="A233" s="255">
        <f>(A232+1)</f>
        <v>225</v>
      </c>
      <c r="B233" s="266">
        <v>1502520</v>
      </c>
      <c r="C233" s="267">
        <v>42039</v>
      </c>
      <c r="D233" s="267">
        <v>42041</v>
      </c>
      <c r="E233" s="268" t="s">
        <v>400</v>
      </c>
      <c r="F233" s="268">
        <v>20</v>
      </c>
      <c r="G233" s="269">
        <v>6.37</v>
      </c>
      <c r="H233" s="270">
        <v>59.09</v>
      </c>
      <c r="I233" s="268">
        <v>0.01</v>
      </c>
      <c r="J233" s="268">
        <v>14</v>
      </c>
      <c r="K233" s="268" t="s">
        <v>401</v>
      </c>
      <c r="L233" s="268">
        <v>1</v>
      </c>
      <c r="M233" s="268">
        <v>0.1</v>
      </c>
      <c r="N233" s="268">
        <v>0.03</v>
      </c>
      <c r="O233" s="271">
        <f>ROUNDDOWN((3060*H233/100),0)</f>
        <v>1808</v>
      </c>
      <c r="P233" s="277">
        <f>(O233*2)</f>
        <v>3616</v>
      </c>
      <c r="Q233" s="278"/>
      <c r="R233" s="273">
        <f>(H233)</f>
        <v>59.09</v>
      </c>
      <c r="S233" s="273">
        <f>AVERAGE(U233:V233)</f>
        <v>59.484999999999999</v>
      </c>
      <c r="T233" s="274">
        <f>(R233-S233)</f>
        <v>-0.39499999999999602</v>
      </c>
      <c r="U233" s="275">
        <f>(100-W233)</f>
        <v>59.48</v>
      </c>
      <c r="V233" s="275">
        <f>(100-X233)</f>
        <v>59.49</v>
      </c>
      <c r="W233" s="276">
        <v>40.520000000000003</v>
      </c>
      <c r="X233" s="276">
        <v>40.51</v>
      </c>
    </row>
    <row r="234" spans="1:24">
      <c r="A234" s="255">
        <f>(A233+1)</f>
        <v>226</v>
      </c>
      <c r="B234" s="266">
        <v>1502521</v>
      </c>
      <c r="C234" s="267">
        <v>42043</v>
      </c>
      <c r="D234" s="267">
        <v>42045</v>
      </c>
      <c r="E234" s="268" t="s">
        <v>400</v>
      </c>
      <c r="F234" s="268">
        <v>30</v>
      </c>
      <c r="G234" s="269">
        <v>6.72</v>
      </c>
      <c r="H234" s="270">
        <v>58.98</v>
      </c>
      <c r="I234" s="268">
        <v>0.02</v>
      </c>
      <c r="J234" s="268">
        <v>14</v>
      </c>
      <c r="K234" s="268" t="s">
        <v>401</v>
      </c>
      <c r="L234" s="268">
        <v>1</v>
      </c>
      <c r="M234" s="268">
        <v>0.1</v>
      </c>
      <c r="N234" s="268">
        <v>0.02</v>
      </c>
      <c r="O234" s="271">
        <f>ROUNDDOWN((3060*H234/100),0)</f>
        <v>1804</v>
      </c>
      <c r="P234" s="277">
        <f>(O234*2)</f>
        <v>3608</v>
      </c>
      <c r="Q234" s="278"/>
      <c r="R234" s="273">
        <f>(H234)</f>
        <v>58.98</v>
      </c>
      <c r="S234" s="273">
        <f>AVERAGE(U234:V234)</f>
        <v>59.025000000000006</v>
      </c>
      <c r="T234" s="274">
        <f>(R234-S234)</f>
        <v>-4.5000000000008811E-2</v>
      </c>
      <c r="U234" s="275">
        <f>(100-W234)</f>
        <v>59.02</v>
      </c>
      <c r="V234" s="275">
        <f>(100-X234)</f>
        <v>59.03</v>
      </c>
      <c r="W234" s="276">
        <v>40.98</v>
      </c>
      <c r="X234" s="276">
        <v>40.97</v>
      </c>
    </row>
    <row r="235" spans="1:24">
      <c r="A235" s="255">
        <f>(A234+1)</f>
        <v>227</v>
      </c>
      <c r="B235" s="266">
        <v>1502522</v>
      </c>
      <c r="C235" s="267">
        <v>42047</v>
      </c>
      <c r="D235" s="267">
        <v>42051</v>
      </c>
      <c r="E235" s="268" t="s">
        <v>400</v>
      </c>
      <c r="F235" s="268">
        <v>25</v>
      </c>
      <c r="G235" s="269">
        <v>6.9</v>
      </c>
      <c r="H235" s="270">
        <v>59.27</v>
      </c>
      <c r="I235" s="268">
        <v>0.02</v>
      </c>
      <c r="J235" s="268">
        <v>24</v>
      </c>
      <c r="K235" s="268" t="s">
        <v>401</v>
      </c>
      <c r="L235" s="268">
        <v>1</v>
      </c>
      <c r="M235" s="268">
        <v>0.1</v>
      </c>
      <c r="N235" s="268">
        <v>0.03</v>
      </c>
      <c r="O235" s="271">
        <f>ROUNDDOWN((3060*H235/100),0)</f>
        <v>1813</v>
      </c>
      <c r="P235" s="277">
        <f>(O235*2)</f>
        <v>3626</v>
      </c>
      <c r="Q235" s="278"/>
      <c r="R235" s="273">
        <f>(H235)</f>
        <v>59.27</v>
      </c>
      <c r="S235" s="273">
        <f>AVERAGE(U235:V235)</f>
        <v>58.767499999999998</v>
      </c>
      <c r="T235" s="274">
        <f>(R235-S235)</f>
        <v>0.50250000000000483</v>
      </c>
      <c r="U235" s="275">
        <f>(100-W235)</f>
        <v>58.737000000000002</v>
      </c>
      <c r="V235" s="275">
        <f>(100-X235)</f>
        <v>58.798000000000002</v>
      </c>
      <c r="W235" s="276">
        <v>41.262999999999998</v>
      </c>
      <c r="X235" s="276">
        <v>41.201999999999998</v>
      </c>
    </row>
    <row r="236" spans="1:24">
      <c r="A236" s="255">
        <f>(A235+1)</f>
        <v>228</v>
      </c>
      <c r="B236" s="266">
        <v>1502523</v>
      </c>
      <c r="C236" s="267">
        <v>42052</v>
      </c>
      <c r="D236" s="267">
        <v>42053</v>
      </c>
      <c r="E236" s="268" t="s">
        <v>400</v>
      </c>
      <c r="F236" s="268">
        <v>25</v>
      </c>
      <c r="G236" s="269">
        <v>7.02</v>
      </c>
      <c r="H236" s="270">
        <v>58.72</v>
      </c>
      <c r="I236" s="268">
        <v>0.02</v>
      </c>
      <c r="J236" s="268">
        <v>20</v>
      </c>
      <c r="K236" s="268" t="s">
        <v>401</v>
      </c>
      <c r="L236" s="268">
        <v>1</v>
      </c>
      <c r="M236" s="268">
        <v>0.1</v>
      </c>
      <c r="N236" s="268">
        <v>0.02</v>
      </c>
      <c r="O236" s="271">
        <f>ROUNDDOWN((3060*H236/100),0)</f>
        <v>1796</v>
      </c>
      <c r="R236" s="273">
        <f>(H236)</f>
        <v>58.72</v>
      </c>
      <c r="S236" s="273">
        <f>AVERAGE(U236:V236)</f>
        <v>58.474999999999994</v>
      </c>
      <c r="T236" s="274">
        <f>(R236-S236)</f>
        <v>0.24500000000000455</v>
      </c>
      <c r="U236" s="275">
        <f>(100-W236)</f>
        <v>58.47</v>
      </c>
      <c r="V236" s="275">
        <f>(100-X236)</f>
        <v>58.48</v>
      </c>
      <c r="W236" s="276">
        <v>41.53</v>
      </c>
      <c r="X236" s="276">
        <v>41.52</v>
      </c>
    </row>
    <row r="237" spans="1:24">
      <c r="A237" s="255">
        <f>(A236+1)</f>
        <v>229</v>
      </c>
      <c r="B237" s="266">
        <v>1502524</v>
      </c>
      <c r="C237" s="267">
        <v>42054</v>
      </c>
      <c r="D237" s="267">
        <v>42058</v>
      </c>
      <c r="E237" s="268" t="s">
        <v>400</v>
      </c>
      <c r="F237" s="268">
        <v>30</v>
      </c>
      <c r="G237" s="269">
        <v>7.02</v>
      </c>
      <c r="H237" s="270">
        <v>58.96</v>
      </c>
      <c r="I237" s="268">
        <v>0.02</v>
      </c>
      <c r="J237" s="268">
        <v>24</v>
      </c>
      <c r="K237" s="268" t="s">
        <v>401</v>
      </c>
      <c r="L237" s="268">
        <v>1</v>
      </c>
      <c r="M237" s="268">
        <v>0.1</v>
      </c>
      <c r="N237" s="268">
        <v>0.03</v>
      </c>
      <c r="O237" s="271">
        <f>ROUNDDOWN((3060*H237/100),0)</f>
        <v>1804</v>
      </c>
      <c r="P237" s="277">
        <f>(O237*2)</f>
        <v>3608</v>
      </c>
      <c r="Q237" s="278"/>
      <c r="R237" s="273">
        <f>(H237)</f>
        <v>58.96</v>
      </c>
      <c r="S237" s="273">
        <f>AVERAGE(U237:V237)</f>
        <v>58.905000000000001</v>
      </c>
      <c r="T237" s="274">
        <f>(R237-S237)</f>
        <v>5.4999999999999716E-2</v>
      </c>
      <c r="U237" s="275">
        <f>(100-W237)</f>
        <v>58.87</v>
      </c>
      <c r="V237" s="275">
        <f>(100-X237)</f>
        <v>58.94</v>
      </c>
      <c r="W237" s="276">
        <v>41.13</v>
      </c>
      <c r="X237" s="276">
        <v>41.06</v>
      </c>
    </row>
    <row r="238" spans="1:24">
      <c r="A238" s="255">
        <f>(A237+1)</f>
        <v>230</v>
      </c>
      <c r="B238" s="266">
        <v>1502525</v>
      </c>
      <c r="C238" s="267">
        <v>42059</v>
      </c>
      <c r="D238" s="267">
        <v>42062</v>
      </c>
      <c r="E238" s="268" t="s">
        <v>400</v>
      </c>
      <c r="F238" s="268">
        <v>35</v>
      </c>
      <c r="G238" s="269">
        <v>7.44</v>
      </c>
      <c r="H238" s="270">
        <v>59.06</v>
      </c>
      <c r="I238" s="268">
        <v>0.01</v>
      </c>
      <c r="J238" s="268">
        <v>16</v>
      </c>
      <c r="K238" s="268" t="s">
        <v>401</v>
      </c>
      <c r="L238" s="268">
        <v>1</v>
      </c>
      <c r="M238" s="268">
        <v>0.1</v>
      </c>
      <c r="N238" s="268">
        <v>0.02</v>
      </c>
      <c r="O238" s="271">
        <f>ROUNDDOWN((3060*H238/100),0)</f>
        <v>1807</v>
      </c>
      <c r="P238" s="277">
        <f>(O238*2)</f>
        <v>3614</v>
      </c>
      <c r="Q238" s="278"/>
      <c r="R238" s="273">
        <f>(H238)</f>
        <v>59.06</v>
      </c>
      <c r="S238" s="273">
        <f>AVERAGE(U238:V238)</f>
        <v>58.46</v>
      </c>
      <c r="T238" s="274">
        <f>(R238-S238)</f>
        <v>0.60000000000000142</v>
      </c>
      <c r="U238" s="275">
        <f>(100-W238)</f>
        <v>58.542999999999999</v>
      </c>
      <c r="V238" s="275">
        <f>(100-X238)</f>
        <v>58.377000000000002</v>
      </c>
      <c r="W238" s="276">
        <v>41.457000000000001</v>
      </c>
      <c r="X238" s="276">
        <v>41.622999999999998</v>
      </c>
    </row>
    <row r="239" spans="1:24">
      <c r="A239" s="255">
        <f>(A238+1)</f>
        <v>231</v>
      </c>
      <c r="B239" s="266">
        <v>1504526</v>
      </c>
      <c r="C239" s="267">
        <v>42098</v>
      </c>
      <c r="D239" s="267">
        <v>42102</v>
      </c>
      <c r="E239" s="268" t="s">
        <v>400</v>
      </c>
      <c r="F239" s="268">
        <v>30</v>
      </c>
      <c r="G239" s="269">
        <v>6.71</v>
      </c>
      <c r="H239" s="270">
        <v>58.5</v>
      </c>
      <c r="I239" s="268">
        <v>0.02</v>
      </c>
      <c r="J239" s="268">
        <v>4</v>
      </c>
      <c r="K239" s="268" t="s">
        <v>401</v>
      </c>
      <c r="L239" s="268">
        <v>1</v>
      </c>
      <c r="M239" s="268">
        <v>0.1</v>
      </c>
      <c r="N239" s="268">
        <v>0.03</v>
      </c>
      <c r="O239" s="271">
        <f>ROUNDDOWN((3060*H239/100),0)</f>
        <v>1790</v>
      </c>
      <c r="P239" s="277">
        <f>(O239*2)</f>
        <v>3580</v>
      </c>
      <c r="Q239" s="278"/>
      <c r="R239" s="273">
        <f>(H239)</f>
        <v>58.5</v>
      </c>
      <c r="S239" s="273">
        <f>AVERAGE(U239:V239)</f>
        <v>58.355000000000004</v>
      </c>
      <c r="T239" s="274">
        <f>(R239-S239)</f>
        <v>0.14499999999999602</v>
      </c>
      <c r="U239" s="275">
        <f>(100-W239)</f>
        <v>58.43</v>
      </c>
      <c r="V239" s="275">
        <f>(100-X239)</f>
        <v>58.28</v>
      </c>
      <c r="W239" s="276">
        <v>41.57</v>
      </c>
      <c r="X239" s="276">
        <v>41.72</v>
      </c>
    </row>
    <row r="240" spans="1:24">
      <c r="A240" s="255">
        <f>(A239+1)</f>
        <v>232</v>
      </c>
      <c r="B240" s="266">
        <v>1504527</v>
      </c>
      <c r="C240" s="267">
        <v>42122</v>
      </c>
      <c r="D240" s="267">
        <v>42125</v>
      </c>
      <c r="E240" s="268" t="s">
        <v>400</v>
      </c>
      <c r="F240" s="268">
        <v>25</v>
      </c>
      <c r="G240" s="269">
        <v>6.96</v>
      </c>
      <c r="H240" s="270">
        <v>59.32</v>
      </c>
      <c r="I240" s="268">
        <v>0.01</v>
      </c>
      <c r="J240" s="268">
        <v>2</v>
      </c>
      <c r="K240" s="268" t="s">
        <v>401</v>
      </c>
      <c r="L240" s="268">
        <v>1</v>
      </c>
      <c r="M240" s="268">
        <v>0.1</v>
      </c>
      <c r="N240" s="268">
        <v>0.02</v>
      </c>
      <c r="O240" s="271">
        <f>ROUNDDOWN((3060*H240/100),0)</f>
        <v>1815</v>
      </c>
      <c r="P240" s="277">
        <f>(O240*2)</f>
        <v>3630</v>
      </c>
      <c r="Q240" s="278"/>
      <c r="R240" s="273">
        <f>(H240)</f>
        <v>59.32</v>
      </c>
      <c r="S240" s="273">
        <f>AVERAGE(U240:V240)</f>
        <v>59.337999999999994</v>
      </c>
      <c r="T240" s="274">
        <f>(R240-S240)</f>
        <v>-1.7999999999993577E-2</v>
      </c>
      <c r="U240" s="275">
        <f>(100-W240)</f>
        <v>59.366999999999997</v>
      </c>
      <c r="V240" s="275">
        <f>(100-X240)</f>
        <v>59.308999999999997</v>
      </c>
      <c r="W240" s="276">
        <v>40.633000000000003</v>
      </c>
      <c r="X240" s="276">
        <v>40.691000000000003</v>
      </c>
    </row>
    <row r="241" spans="1:24">
      <c r="A241" s="255">
        <f>(A240+1)</f>
        <v>233</v>
      </c>
      <c r="B241" s="266">
        <v>1505528</v>
      </c>
      <c r="C241" s="267">
        <v>42128</v>
      </c>
      <c r="D241" s="267">
        <v>42131</v>
      </c>
      <c r="E241" s="268" t="s">
        <v>400</v>
      </c>
      <c r="F241" s="268">
        <v>30</v>
      </c>
      <c r="G241" s="269">
        <v>7.58</v>
      </c>
      <c r="H241" s="270">
        <v>59.42</v>
      </c>
      <c r="I241" s="268">
        <v>0.02</v>
      </c>
      <c r="J241" s="268">
        <v>14</v>
      </c>
      <c r="K241" s="268" t="s">
        <v>401</v>
      </c>
      <c r="L241" s="268">
        <v>1</v>
      </c>
      <c r="M241" s="268">
        <v>0.1</v>
      </c>
      <c r="N241" s="268">
        <v>0.02</v>
      </c>
      <c r="O241" s="271">
        <f>ROUNDDOWN((3060*H241/100),0)</f>
        <v>1818</v>
      </c>
      <c r="P241" s="277">
        <f>(O241*2)</f>
        <v>3636</v>
      </c>
      <c r="Q241" s="278"/>
      <c r="R241" s="273">
        <f>(H241)</f>
        <v>59.42</v>
      </c>
      <c r="S241" s="273">
        <f>AVERAGE(U241:V241)</f>
        <v>58.19</v>
      </c>
      <c r="T241" s="274">
        <f>(R241-S241)</f>
        <v>1.230000000000004</v>
      </c>
      <c r="U241" s="275">
        <f>(100-W241)</f>
        <v>58.21</v>
      </c>
      <c r="V241" s="275">
        <f>(100-X241)</f>
        <v>58.17</v>
      </c>
      <c r="W241" s="276">
        <v>41.79</v>
      </c>
      <c r="X241" s="276">
        <v>41.83</v>
      </c>
    </row>
    <row r="242" spans="1:24">
      <c r="A242" s="255">
        <f>(A241+1)</f>
        <v>234</v>
      </c>
      <c r="B242" s="266">
        <v>1505529</v>
      </c>
      <c r="C242" s="267">
        <v>42131</v>
      </c>
      <c r="D242" s="267">
        <v>42132</v>
      </c>
      <c r="E242" s="268" t="s">
        <v>400</v>
      </c>
      <c r="F242" s="268">
        <v>25</v>
      </c>
      <c r="G242" s="269">
        <v>7.04</v>
      </c>
      <c r="H242" s="270">
        <v>59.27</v>
      </c>
      <c r="I242" s="268">
        <v>0.02</v>
      </c>
      <c r="J242" s="268">
        <v>12</v>
      </c>
      <c r="K242" s="268" t="s">
        <v>401</v>
      </c>
      <c r="L242" s="268">
        <v>1</v>
      </c>
      <c r="M242" s="268">
        <v>0.1</v>
      </c>
      <c r="N242" s="268">
        <v>0.02</v>
      </c>
      <c r="O242" s="271">
        <f>ROUNDDOWN((3060*H242/100),0)</f>
        <v>1813</v>
      </c>
      <c r="P242" s="277">
        <f>(O242*2)</f>
        <v>3626</v>
      </c>
      <c r="Q242" s="278"/>
      <c r="R242" s="273">
        <f>(H242)</f>
        <v>59.27</v>
      </c>
      <c r="S242" s="273">
        <f>AVERAGE(U242:V242)</f>
        <v>58.668499999999995</v>
      </c>
      <c r="T242" s="274">
        <f>(R242-S242)</f>
        <v>0.60150000000000858</v>
      </c>
      <c r="U242" s="275">
        <f>(100-W242)</f>
        <v>58.637999999999998</v>
      </c>
      <c r="V242" s="275">
        <f>(100-X242)</f>
        <v>58.698999999999998</v>
      </c>
      <c r="W242" s="276">
        <v>41.362000000000002</v>
      </c>
      <c r="X242" s="276">
        <v>41.301000000000002</v>
      </c>
    </row>
    <row r="243" spans="1:24">
      <c r="A243" s="255">
        <f>(A242+1)</f>
        <v>235</v>
      </c>
      <c r="B243" s="266" t="s">
        <v>404</v>
      </c>
      <c r="C243" s="267">
        <v>42138</v>
      </c>
      <c r="D243" s="267">
        <v>42142</v>
      </c>
      <c r="E243" s="268" t="s">
        <v>400</v>
      </c>
      <c r="F243" s="268">
        <v>25</v>
      </c>
      <c r="G243" s="269">
        <v>6.8</v>
      </c>
      <c r="H243" s="270">
        <v>59.36</v>
      </c>
      <c r="I243" s="268">
        <v>0.03</v>
      </c>
      <c r="J243" s="268">
        <v>2</v>
      </c>
      <c r="K243" s="268" t="s">
        <v>401</v>
      </c>
      <c r="L243" s="268">
        <v>1</v>
      </c>
      <c r="M243" s="268">
        <v>0.1</v>
      </c>
      <c r="N243" s="268">
        <v>0.04</v>
      </c>
      <c r="O243" s="271">
        <f>ROUNDDOWN((3060*H243/100),0)</f>
        <v>1816</v>
      </c>
      <c r="P243" s="277">
        <f>(O243*2)</f>
        <v>3632</v>
      </c>
      <c r="Q243" s="278"/>
      <c r="R243" s="273">
        <f>(H243)</f>
        <v>59.36</v>
      </c>
      <c r="S243" s="273">
        <f>AVERAGE(U243:V243)</f>
        <v>59.263999999999996</v>
      </c>
      <c r="T243" s="274">
        <f>(R243-S243)</f>
        <v>9.6000000000003638E-2</v>
      </c>
      <c r="U243" s="275">
        <f>(100-W243)</f>
        <v>59.234999999999999</v>
      </c>
      <c r="V243" s="275">
        <f>(100-X243)</f>
        <v>59.292999999999999</v>
      </c>
      <c r="W243" s="276">
        <v>40.765000000000001</v>
      </c>
      <c r="X243" s="276">
        <v>40.707000000000001</v>
      </c>
    </row>
    <row r="244" spans="1:24">
      <c r="A244" s="255">
        <f>(A243+1)</f>
        <v>236</v>
      </c>
      <c r="B244" s="266">
        <v>1505531</v>
      </c>
      <c r="C244" s="267">
        <v>42144</v>
      </c>
      <c r="D244" s="267">
        <v>42146</v>
      </c>
      <c r="E244" s="268" t="s">
        <v>400</v>
      </c>
      <c r="F244" s="268">
        <v>25</v>
      </c>
      <c r="G244" s="269">
        <v>7.08</v>
      </c>
      <c r="H244" s="270">
        <v>58.4</v>
      </c>
      <c r="I244" s="268">
        <v>0.03</v>
      </c>
      <c r="J244" s="268">
        <v>8</v>
      </c>
      <c r="K244" s="268" t="s">
        <v>401</v>
      </c>
      <c r="L244" s="268">
        <v>1</v>
      </c>
      <c r="M244" s="268">
        <v>0.1</v>
      </c>
      <c r="N244" s="268">
        <v>0.03</v>
      </c>
      <c r="O244" s="271">
        <f>ROUNDDOWN((3060*H244/100),0)</f>
        <v>1787</v>
      </c>
      <c r="R244" s="273">
        <f>(H244)</f>
        <v>58.4</v>
      </c>
      <c r="S244" s="273">
        <f>AVERAGE(U244:V244)</f>
        <v>58.155000000000001</v>
      </c>
      <c r="T244" s="274">
        <f>(R244-S244)</f>
        <v>0.24499999999999744</v>
      </c>
      <c r="U244" s="275">
        <f>(100-W244)</f>
        <v>58.2</v>
      </c>
      <c r="V244" s="275">
        <f>(100-X244)</f>
        <v>58.11</v>
      </c>
      <c r="W244" s="276">
        <v>41.8</v>
      </c>
      <c r="X244" s="276">
        <v>41.89</v>
      </c>
    </row>
    <row r="245" spans="1:24">
      <c r="A245" s="255">
        <f>(A244+1)</f>
        <v>237</v>
      </c>
      <c r="B245" s="266">
        <v>1508532</v>
      </c>
      <c r="C245" s="267">
        <v>42223</v>
      </c>
      <c r="D245" s="267">
        <v>42227</v>
      </c>
      <c r="E245" s="268" t="s">
        <v>400</v>
      </c>
      <c r="F245" s="268">
        <v>25</v>
      </c>
      <c r="G245" s="269">
        <v>5.79</v>
      </c>
      <c r="H245" s="270">
        <v>58.42</v>
      </c>
      <c r="I245" s="268">
        <v>0.03</v>
      </c>
      <c r="J245" s="268">
        <v>2</v>
      </c>
      <c r="K245" s="268" t="s">
        <v>401</v>
      </c>
      <c r="L245" s="268">
        <v>1</v>
      </c>
      <c r="M245" s="268">
        <v>0.1</v>
      </c>
      <c r="N245" s="268">
        <v>0.02</v>
      </c>
      <c r="O245" s="271">
        <f>ROUNDDOWN((3060*H245/100),0)</f>
        <v>1787</v>
      </c>
      <c r="P245" s="277">
        <f>(O245*2)</f>
        <v>3574</v>
      </c>
      <c r="Q245" s="278"/>
      <c r="R245" s="273">
        <f>(H245)</f>
        <v>58.42</v>
      </c>
      <c r="S245" s="273">
        <f>AVERAGE(U245:V245)</f>
        <v>58.646999999999998</v>
      </c>
      <c r="T245" s="274">
        <f>(R245-S245)</f>
        <v>-0.22699999999999676</v>
      </c>
      <c r="U245" s="275">
        <f>(100-W245)</f>
        <v>58.65</v>
      </c>
      <c r="V245" s="275">
        <f>(100-X245)</f>
        <v>58.643999999999998</v>
      </c>
      <c r="W245" s="276">
        <v>41.35</v>
      </c>
      <c r="X245" s="276">
        <v>41.356000000000002</v>
      </c>
    </row>
    <row r="246" spans="1:24">
      <c r="A246" s="255">
        <f>(A245+1)</f>
        <v>238</v>
      </c>
      <c r="B246" s="266">
        <v>1505530</v>
      </c>
      <c r="C246" s="267">
        <v>42228</v>
      </c>
      <c r="D246" s="267">
        <v>42229</v>
      </c>
      <c r="E246" s="268" t="s">
        <v>400</v>
      </c>
      <c r="F246" s="268">
        <v>20</v>
      </c>
      <c r="G246" s="269">
        <v>6.34</v>
      </c>
      <c r="H246" s="270">
        <v>59.35</v>
      </c>
      <c r="I246" s="268">
        <v>0.03</v>
      </c>
      <c r="J246" s="268">
        <v>4</v>
      </c>
      <c r="K246" s="268" t="s">
        <v>401</v>
      </c>
      <c r="L246" s="268">
        <v>1</v>
      </c>
      <c r="M246" s="268">
        <v>0.1</v>
      </c>
      <c r="N246" s="268">
        <v>0.03</v>
      </c>
      <c r="O246" s="271">
        <f>ROUNDDOWN((3060*H246/100),0)</f>
        <v>1816</v>
      </c>
      <c r="P246" s="277">
        <f>(O246*2)</f>
        <v>3632</v>
      </c>
      <c r="Q246" s="278"/>
      <c r="R246" s="273">
        <f>(H246)</f>
        <v>59.35</v>
      </c>
      <c r="S246" s="273" t="e">
        <f>AVERAGE(U246:V246)</f>
        <v>#VALUE!</v>
      </c>
      <c r="T246" s="274" t="e">
        <f>(R246-S246)</f>
        <v>#VALUE!</v>
      </c>
      <c r="U246" s="275" t="e">
        <f>(100-W246)</f>
        <v>#VALUE!</v>
      </c>
      <c r="V246" s="275" t="e">
        <f>(100-X246)</f>
        <v>#VALUE!</v>
      </c>
      <c r="W246" s="270" t="s">
        <v>405</v>
      </c>
      <c r="X246" s="270" t="s">
        <v>405</v>
      </c>
    </row>
    <row r="247" spans="1:24">
      <c r="A247" s="255">
        <f>(A246+1)</f>
        <v>239</v>
      </c>
      <c r="B247" s="266">
        <v>1508533</v>
      </c>
      <c r="C247" s="267">
        <v>42240</v>
      </c>
      <c r="D247" s="267">
        <v>42242</v>
      </c>
      <c r="E247" s="268" t="s">
        <v>400</v>
      </c>
      <c r="F247" s="268">
        <v>30</v>
      </c>
      <c r="G247" s="269">
        <v>7.47</v>
      </c>
      <c r="H247" s="270">
        <v>59.87</v>
      </c>
      <c r="I247" s="268">
        <v>0.03</v>
      </c>
      <c r="J247" s="268">
        <v>2</v>
      </c>
      <c r="K247" s="268" t="s">
        <v>401</v>
      </c>
      <c r="L247" s="268">
        <v>1</v>
      </c>
      <c r="M247" s="268">
        <v>0.1</v>
      </c>
      <c r="N247" s="268">
        <v>0.03</v>
      </c>
      <c r="O247" s="271">
        <f>ROUNDDOWN((3060*H247/100),0)</f>
        <v>1832</v>
      </c>
      <c r="P247" s="277">
        <f>(O247*2)</f>
        <v>3664</v>
      </c>
      <c r="Q247" s="278"/>
      <c r="R247" s="273">
        <f>(H247)</f>
        <v>59.87</v>
      </c>
      <c r="S247" s="273">
        <f>AVERAGE(U247:V247)</f>
        <v>59.871499999999997</v>
      </c>
      <c r="T247" s="274">
        <f>(R247-S247)</f>
        <v>-1.5000000000000568E-3</v>
      </c>
      <c r="U247" s="275">
        <f>(100-W247)</f>
        <v>59.956000000000003</v>
      </c>
      <c r="V247" s="275">
        <f>(100-X247)</f>
        <v>59.786999999999999</v>
      </c>
      <c r="W247" s="276">
        <v>40.043999999999997</v>
      </c>
      <c r="X247" s="276">
        <v>40.213000000000001</v>
      </c>
    </row>
    <row r="248" spans="1:24">
      <c r="A248" s="255">
        <f>(A247+1)</f>
        <v>240</v>
      </c>
      <c r="B248" s="266">
        <v>1509534</v>
      </c>
      <c r="C248" s="267">
        <v>42248</v>
      </c>
      <c r="D248" s="267">
        <v>42250</v>
      </c>
      <c r="E248" s="268" t="s">
        <v>400</v>
      </c>
      <c r="F248" s="268">
        <v>25</v>
      </c>
      <c r="G248" s="269">
        <v>7.47</v>
      </c>
      <c r="H248" s="270">
        <v>58.78</v>
      </c>
      <c r="I248" s="268">
        <v>0.03</v>
      </c>
      <c r="J248" s="268">
        <v>2</v>
      </c>
      <c r="K248" s="268" t="s">
        <v>401</v>
      </c>
      <c r="L248" s="268">
        <v>1</v>
      </c>
      <c r="M248" s="268">
        <v>0.1</v>
      </c>
      <c r="N248" s="268">
        <v>0.03</v>
      </c>
      <c r="O248" s="271">
        <f>ROUNDDOWN((3060*H248/100),0)</f>
        <v>1798</v>
      </c>
      <c r="P248" s="277">
        <f>(O248*2)</f>
        <v>3596</v>
      </c>
      <c r="Q248" s="278"/>
      <c r="R248" s="273">
        <f>(H248)</f>
        <v>58.78</v>
      </c>
      <c r="S248" s="273">
        <f>AVERAGE(U248:V248)</f>
        <v>58.436999999999998</v>
      </c>
      <c r="T248" s="274">
        <f>(R248-S248)</f>
        <v>0.34300000000000352</v>
      </c>
      <c r="U248" s="275">
        <f>(100-W248)</f>
        <v>58.439</v>
      </c>
      <c r="V248" s="275">
        <f>(100-X248)</f>
        <v>58.435000000000002</v>
      </c>
      <c r="W248" s="276">
        <v>41.561</v>
      </c>
      <c r="X248" s="276">
        <v>41.564999999999998</v>
      </c>
    </row>
    <row r="249" spans="1:24">
      <c r="A249" s="255">
        <f>(A248+1)</f>
        <v>241</v>
      </c>
      <c r="B249" s="266">
        <v>1509535</v>
      </c>
      <c r="C249" s="267">
        <v>42250</v>
      </c>
      <c r="D249" s="267">
        <v>42251</v>
      </c>
      <c r="E249" s="268" t="s">
        <v>400</v>
      </c>
      <c r="F249" s="268">
        <v>25</v>
      </c>
      <c r="G249" s="269">
        <v>7.24</v>
      </c>
      <c r="H249" s="270">
        <v>59.27</v>
      </c>
      <c r="I249" s="268">
        <v>0.02</v>
      </c>
      <c r="J249" s="268">
        <v>2</v>
      </c>
      <c r="K249" s="268" t="s">
        <v>401</v>
      </c>
      <c r="L249" s="268">
        <v>1</v>
      </c>
      <c r="M249" s="268">
        <v>0.1</v>
      </c>
      <c r="N249" s="268">
        <v>0.01</v>
      </c>
      <c r="O249" s="271">
        <f>ROUNDDOWN((3060*H249/100),0)</f>
        <v>1813</v>
      </c>
      <c r="P249" s="277">
        <f>(O249*2)</f>
        <v>3626</v>
      </c>
      <c r="Q249" s="278"/>
      <c r="R249" s="273">
        <f>(H249)</f>
        <v>59.27</v>
      </c>
      <c r="S249" s="273">
        <f>AVERAGE(U249:V249)</f>
        <v>59.134999999999998</v>
      </c>
      <c r="T249" s="274">
        <f>(R249-S249)</f>
        <v>0.13500000000000512</v>
      </c>
      <c r="U249" s="275">
        <f>(100-W249)</f>
        <v>59.12</v>
      </c>
      <c r="V249" s="275">
        <f>(100-X249)</f>
        <v>59.15</v>
      </c>
      <c r="W249" s="276">
        <v>40.880000000000003</v>
      </c>
      <c r="X249" s="276">
        <v>40.85</v>
      </c>
    </row>
    <row r="250" spans="1:24">
      <c r="A250" s="255">
        <f>(A249+1)</f>
        <v>242</v>
      </c>
      <c r="B250" s="266">
        <v>1509536</v>
      </c>
      <c r="C250" s="267">
        <v>42263</v>
      </c>
      <c r="D250" s="267">
        <v>42265</v>
      </c>
      <c r="E250" s="268" t="s">
        <v>400</v>
      </c>
      <c r="F250" s="268">
        <v>20</v>
      </c>
      <c r="G250" s="269">
        <v>6.61</v>
      </c>
      <c r="H250" s="270">
        <v>58.04</v>
      </c>
      <c r="I250" s="268">
        <v>0.02</v>
      </c>
      <c r="J250" s="268">
        <v>2</v>
      </c>
      <c r="K250" s="268" t="s">
        <v>401</v>
      </c>
      <c r="L250" s="268">
        <v>1</v>
      </c>
      <c r="M250" s="268">
        <v>0.1</v>
      </c>
      <c r="N250" s="268">
        <v>0.01</v>
      </c>
      <c r="O250" s="271">
        <f>ROUNDDOWN((3060*H250/100),0)</f>
        <v>1776</v>
      </c>
      <c r="P250" s="277">
        <f>(O250*2)</f>
        <v>3552</v>
      </c>
      <c r="Q250" s="278"/>
      <c r="R250" s="273">
        <f>(H250)</f>
        <v>58.04</v>
      </c>
      <c r="S250" s="273">
        <f>AVERAGE(U250:V250)</f>
        <v>58.05</v>
      </c>
      <c r="T250" s="274">
        <f>(R250-S250)</f>
        <v>-9.9999999999980105E-3</v>
      </c>
      <c r="U250" s="275">
        <f>(100-W250)</f>
        <v>58.1</v>
      </c>
      <c r="V250" s="275">
        <f>(100-X250)</f>
        <v>58</v>
      </c>
      <c r="W250" s="276">
        <v>41.9</v>
      </c>
      <c r="X250" s="276">
        <v>42</v>
      </c>
    </row>
    <row r="251" spans="1:24">
      <c r="A251" s="255">
        <f>(A250+1)</f>
        <v>243</v>
      </c>
      <c r="B251" s="266">
        <v>1509537</v>
      </c>
      <c r="C251" s="267">
        <v>42270</v>
      </c>
      <c r="D251" s="267">
        <v>42272</v>
      </c>
      <c r="E251" s="268" t="s">
        <v>400</v>
      </c>
      <c r="F251" s="268">
        <v>20</v>
      </c>
      <c r="G251" s="269">
        <v>7.23</v>
      </c>
      <c r="H251" s="270">
        <v>59.49</v>
      </c>
      <c r="I251" s="268">
        <v>0.01</v>
      </c>
      <c r="J251" s="268">
        <v>2</v>
      </c>
      <c r="K251" s="268" t="s">
        <v>401</v>
      </c>
      <c r="L251" s="268">
        <v>1</v>
      </c>
      <c r="M251" s="268">
        <v>0.1</v>
      </c>
      <c r="N251" s="268">
        <v>0.01</v>
      </c>
      <c r="O251" s="271">
        <f>ROUNDDOWN((3060*H251/100),0)</f>
        <v>1820</v>
      </c>
      <c r="P251" s="277">
        <f>(O251*2)</f>
        <v>3640</v>
      </c>
      <c r="Q251" s="278"/>
      <c r="R251" s="273">
        <f>(H251)</f>
        <v>59.49</v>
      </c>
      <c r="S251" s="273">
        <f>AVERAGE(U251:V251)</f>
        <v>58.664000000000001</v>
      </c>
      <c r="T251" s="274">
        <f>(R251-S251)</f>
        <v>0.82600000000000051</v>
      </c>
      <c r="U251" s="275">
        <f>(100-W251)</f>
        <v>58.722999999999999</v>
      </c>
      <c r="V251" s="275">
        <f>(100-X251)</f>
        <v>58.604999999999997</v>
      </c>
      <c r="W251" s="276">
        <v>41.277000000000001</v>
      </c>
      <c r="X251" s="276">
        <v>41.395000000000003</v>
      </c>
    </row>
    <row r="252" spans="1:24">
      <c r="A252" s="255">
        <f>(A251+1)</f>
        <v>244</v>
      </c>
      <c r="B252" s="266">
        <v>1509538</v>
      </c>
      <c r="C252" s="267">
        <v>42276</v>
      </c>
      <c r="D252" s="267">
        <v>42278</v>
      </c>
      <c r="E252" s="268" t="s">
        <v>400</v>
      </c>
      <c r="F252" s="268">
        <v>20</v>
      </c>
      <c r="G252" s="269">
        <v>7.06</v>
      </c>
      <c r="H252" s="270">
        <v>59.51</v>
      </c>
      <c r="I252" s="268">
        <v>0.02</v>
      </c>
      <c r="J252" s="268">
        <v>8</v>
      </c>
      <c r="K252" s="268" t="s">
        <v>401</v>
      </c>
      <c r="L252" s="268">
        <v>1</v>
      </c>
      <c r="M252" s="268">
        <v>0.1</v>
      </c>
      <c r="N252" s="268">
        <v>0.02</v>
      </c>
      <c r="O252" s="271">
        <f>ROUNDDOWN((3060*H252/100),0)</f>
        <v>1821</v>
      </c>
      <c r="P252" s="277">
        <f>(O252*2)</f>
        <v>3642</v>
      </c>
      <c r="Q252" s="278"/>
      <c r="R252" s="273">
        <f>(H252)</f>
        <v>59.51</v>
      </c>
      <c r="S252" s="273" t="e">
        <f>AVERAGE(U252:V252)</f>
        <v>#VALUE!</v>
      </c>
      <c r="T252" s="274" t="e">
        <f>(R252-S252)</f>
        <v>#VALUE!</v>
      </c>
      <c r="U252" s="275" t="e">
        <f>(100-W252)</f>
        <v>#VALUE!</v>
      </c>
      <c r="V252" s="275" t="e">
        <f>(100-X252)</f>
        <v>#VALUE!</v>
      </c>
      <c r="W252" s="270" t="s">
        <v>405</v>
      </c>
      <c r="X252" s="270" t="s">
        <v>405</v>
      </c>
    </row>
    <row r="253" spans="1:24">
      <c r="A253" s="255">
        <f>(A252+1)</f>
        <v>245</v>
      </c>
      <c r="B253" s="266">
        <v>1510539</v>
      </c>
      <c r="C253" s="267">
        <v>42278</v>
      </c>
      <c r="D253" s="267">
        <v>42283</v>
      </c>
      <c r="E253" s="268" t="s">
        <v>400</v>
      </c>
      <c r="F253" s="268">
        <v>20</v>
      </c>
      <c r="G253" s="269">
        <v>7.44</v>
      </c>
      <c r="H253" s="270">
        <v>58.37</v>
      </c>
      <c r="I253" s="268">
        <v>0.02</v>
      </c>
      <c r="J253" s="268">
        <v>2</v>
      </c>
      <c r="K253" s="268" t="s">
        <v>401</v>
      </c>
      <c r="L253" s="268">
        <v>1</v>
      </c>
      <c r="M253" s="268">
        <v>0.1</v>
      </c>
      <c r="N253" s="268">
        <v>0.02</v>
      </c>
      <c r="O253" s="271">
        <f>ROUNDDOWN((3060*H253/100),0)</f>
        <v>1786</v>
      </c>
      <c r="R253" s="273">
        <f>(H253)</f>
        <v>58.37</v>
      </c>
      <c r="S253" s="273">
        <f>AVERAGE(U253:V253)</f>
        <v>58.344999999999999</v>
      </c>
      <c r="T253" s="274">
        <f>(R253-S253)</f>
        <v>2.4999999999998579E-2</v>
      </c>
      <c r="U253" s="275">
        <f>(100-W253)</f>
        <v>58.38</v>
      </c>
      <c r="V253" s="275">
        <f>(100-X253)</f>
        <v>58.31</v>
      </c>
      <c r="W253" s="276">
        <v>41.62</v>
      </c>
      <c r="X253" s="276">
        <v>41.69</v>
      </c>
    </row>
    <row r="254" spans="1:24">
      <c r="A254" s="255">
        <f>(A253+1)</f>
        <v>246</v>
      </c>
      <c r="B254" s="266">
        <v>1510540</v>
      </c>
      <c r="C254" s="267">
        <v>42285</v>
      </c>
      <c r="D254" s="267">
        <v>42291</v>
      </c>
      <c r="E254" s="268" t="s">
        <v>400</v>
      </c>
      <c r="F254" s="268">
        <v>20</v>
      </c>
      <c r="G254" s="269">
        <v>7.2</v>
      </c>
      <c r="H254" s="270">
        <v>59.17</v>
      </c>
      <c r="I254" s="268">
        <v>0.02</v>
      </c>
      <c r="J254" s="268">
        <v>4</v>
      </c>
      <c r="K254" s="268" t="s">
        <v>401</v>
      </c>
      <c r="L254" s="268">
        <v>1</v>
      </c>
      <c r="M254" s="268">
        <v>0.1</v>
      </c>
      <c r="N254" s="268">
        <v>0.01</v>
      </c>
      <c r="O254" s="271">
        <f>ROUNDDOWN((3060*H254/100),0)</f>
        <v>1810</v>
      </c>
      <c r="P254" s="277">
        <f>(O254*2)</f>
        <v>3620</v>
      </c>
      <c r="Q254" s="278"/>
      <c r="R254" s="273">
        <f>(H254)</f>
        <v>59.17</v>
      </c>
      <c r="S254" s="273">
        <f>AVERAGE(U254:V254)</f>
        <v>59.509500000000003</v>
      </c>
      <c r="T254" s="274">
        <f>(R254-S254)</f>
        <v>-0.33950000000000102</v>
      </c>
      <c r="U254" s="275">
        <f>(100-W254)</f>
        <v>59.558999999999997</v>
      </c>
      <c r="V254" s="275">
        <f>(100-X254)</f>
        <v>59.46</v>
      </c>
      <c r="W254" s="276">
        <v>40.441000000000003</v>
      </c>
      <c r="X254" s="276">
        <v>40.54</v>
      </c>
    </row>
    <row r="255" spans="1:24">
      <c r="A255" s="255">
        <f>(A254+1)</f>
        <v>247</v>
      </c>
      <c r="B255" s="266">
        <v>1510541</v>
      </c>
      <c r="C255" s="267">
        <v>42291</v>
      </c>
      <c r="D255" s="267">
        <v>42293</v>
      </c>
      <c r="E255" s="268" t="s">
        <v>400</v>
      </c>
      <c r="F255" s="268">
        <v>25</v>
      </c>
      <c r="G255" s="269">
        <v>7.65</v>
      </c>
      <c r="H255" s="270">
        <v>59.63</v>
      </c>
      <c r="I255" s="268">
        <v>0.03</v>
      </c>
      <c r="J255" s="268">
        <v>2</v>
      </c>
      <c r="K255" s="268" t="s">
        <v>401</v>
      </c>
      <c r="L255" s="268">
        <v>1</v>
      </c>
      <c r="M255" s="268">
        <v>0.1</v>
      </c>
      <c r="N255" s="268">
        <v>0.01</v>
      </c>
      <c r="O255" s="271">
        <f>ROUNDDOWN((3060*H255/100),0)</f>
        <v>1824</v>
      </c>
      <c r="P255" s="277">
        <f>(O255*2)</f>
        <v>3648</v>
      </c>
      <c r="Q255" s="278"/>
      <c r="R255" s="273">
        <f>(H255)</f>
        <v>59.63</v>
      </c>
      <c r="S255" s="273">
        <f>AVERAGE(U255:V255)</f>
        <v>59.834499999999998</v>
      </c>
      <c r="T255" s="274">
        <f>(R255-S255)</f>
        <v>-0.20449999999999591</v>
      </c>
      <c r="U255" s="275">
        <f>(100-W255)</f>
        <v>59.673999999999999</v>
      </c>
      <c r="V255" s="275">
        <f>(100-X255)</f>
        <v>59.994999999999997</v>
      </c>
      <c r="W255" s="276">
        <v>40.326000000000001</v>
      </c>
      <c r="X255" s="276">
        <v>40.005000000000003</v>
      </c>
    </row>
    <row r="256" spans="1:24">
      <c r="A256" s="255">
        <f>(A255+1)</f>
        <v>248</v>
      </c>
      <c r="B256" s="266">
        <v>1510542</v>
      </c>
      <c r="C256" s="267">
        <v>42297</v>
      </c>
      <c r="D256" s="267">
        <v>42303</v>
      </c>
      <c r="E256" s="268" t="s">
        <v>400</v>
      </c>
      <c r="F256" s="268">
        <v>25</v>
      </c>
      <c r="G256" s="269">
        <v>7.16</v>
      </c>
      <c r="H256" s="270">
        <v>59.47</v>
      </c>
      <c r="I256" s="268">
        <v>0.03</v>
      </c>
      <c r="J256" s="268">
        <v>2</v>
      </c>
      <c r="K256" s="268" t="s">
        <v>401</v>
      </c>
      <c r="L256" s="268">
        <v>1</v>
      </c>
      <c r="M256" s="268">
        <v>0.1</v>
      </c>
      <c r="N256" s="268">
        <v>0.01</v>
      </c>
      <c r="O256" s="271">
        <f>ROUNDDOWN((3060*H256/100),0)</f>
        <v>1819</v>
      </c>
      <c r="R256" s="273">
        <f>(H256)</f>
        <v>59.47</v>
      </c>
      <c r="S256" s="273">
        <f>AVERAGE(U256:V256)</f>
        <v>59.010000000000005</v>
      </c>
      <c r="T256" s="274">
        <f>(R256-S256)</f>
        <v>0.45999999999999375</v>
      </c>
      <c r="U256" s="275">
        <f>(100-W256)</f>
        <v>58.96</v>
      </c>
      <c r="V256" s="275">
        <f>(100-X256)</f>
        <v>59.06</v>
      </c>
      <c r="W256" s="276">
        <v>41.04</v>
      </c>
      <c r="X256" s="276">
        <v>40.94</v>
      </c>
    </row>
    <row r="257" spans="1:24">
      <c r="A257" s="255">
        <f>(A256+1)</f>
        <v>249</v>
      </c>
      <c r="B257" s="266">
        <v>1510543</v>
      </c>
      <c r="C257" s="267">
        <v>42299</v>
      </c>
      <c r="D257" s="267">
        <v>42304</v>
      </c>
      <c r="E257" s="268" t="s">
        <v>400</v>
      </c>
      <c r="F257" s="268">
        <v>30</v>
      </c>
      <c r="G257" s="269">
        <v>7.39</v>
      </c>
      <c r="H257" s="270">
        <v>58.67</v>
      </c>
      <c r="I257" s="268">
        <v>0.02</v>
      </c>
      <c r="J257" s="268">
        <v>2</v>
      </c>
      <c r="K257" s="268" t="s">
        <v>401</v>
      </c>
      <c r="L257" s="268">
        <v>1</v>
      </c>
      <c r="M257" s="268">
        <v>0.1</v>
      </c>
      <c r="N257" s="268">
        <v>0.02</v>
      </c>
      <c r="O257" s="271">
        <f>ROUNDDOWN((3060*H257/100),0)</f>
        <v>1795</v>
      </c>
      <c r="R257" s="273">
        <f>(H257)</f>
        <v>58.67</v>
      </c>
      <c r="S257" s="273">
        <f>AVERAGE(U257:V257)</f>
        <v>58.531500000000001</v>
      </c>
      <c r="T257" s="274">
        <f>(R257-S257)</f>
        <v>0.13850000000000051</v>
      </c>
      <c r="U257" s="275">
        <f>(100-W257)</f>
        <v>58.49</v>
      </c>
      <c r="V257" s="275">
        <f>(100-X257)</f>
        <v>58.573</v>
      </c>
      <c r="W257" s="276">
        <v>41.51</v>
      </c>
      <c r="X257" s="276">
        <v>41.427</v>
      </c>
    </row>
    <row r="258" spans="1:24">
      <c r="A258" s="255">
        <f>(A257+1)</f>
        <v>250</v>
      </c>
      <c r="B258" s="266">
        <v>1510544</v>
      </c>
      <c r="C258" s="267">
        <v>42306</v>
      </c>
      <c r="D258" s="267">
        <v>42312</v>
      </c>
      <c r="E258" s="268" t="s">
        <v>400</v>
      </c>
      <c r="F258" s="268">
        <v>25</v>
      </c>
      <c r="G258" s="269">
        <v>7.67</v>
      </c>
      <c r="H258" s="270">
        <v>58.67</v>
      </c>
      <c r="I258" s="268">
        <v>0.03</v>
      </c>
      <c r="J258" s="268">
        <v>2</v>
      </c>
      <c r="K258" s="268" t="s">
        <v>401</v>
      </c>
      <c r="L258" s="268">
        <v>1</v>
      </c>
      <c r="M258" s="268">
        <v>0.1</v>
      </c>
      <c r="N258" s="268">
        <v>0.01</v>
      </c>
      <c r="O258" s="271">
        <f>ROUNDDOWN((3060*H258/100),0)</f>
        <v>1795</v>
      </c>
      <c r="R258" s="273">
        <f>(H258)</f>
        <v>58.67</v>
      </c>
      <c r="S258" s="273">
        <f>AVERAGE(U258:V258)</f>
        <v>58.99</v>
      </c>
      <c r="T258" s="274">
        <f>(R258-S258)</f>
        <v>-0.32000000000000028</v>
      </c>
      <c r="U258" s="275">
        <f>(100-W258)</f>
        <v>58.92</v>
      </c>
      <c r="V258" s="275">
        <f>(100-X258)</f>
        <v>59.06</v>
      </c>
      <c r="W258" s="276">
        <v>41.08</v>
      </c>
      <c r="X258" s="276">
        <v>40.94</v>
      </c>
    </row>
    <row r="259" spans="1:24">
      <c r="A259" s="255">
        <f>(A258+1)</f>
        <v>251</v>
      </c>
      <c r="B259" s="266">
        <v>1511545</v>
      </c>
      <c r="C259" s="267">
        <v>42310</v>
      </c>
      <c r="D259" s="267">
        <v>42312</v>
      </c>
      <c r="E259" s="268" t="s">
        <v>400</v>
      </c>
      <c r="F259" s="268">
        <v>30</v>
      </c>
      <c r="G259" s="269">
        <v>7.66</v>
      </c>
      <c r="H259" s="270">
        <v>59.02</v>
      </c>
      <c r="I259" s="268">
        <v>0.02</v>
      </c>
      <c r="J259" s="268">
        <v>6</v>
      </c>
      <c r="K259" s="268" t="s">
        <v>401</v>
      </c>
      <c r="L259" s="268">
        <v>1</v>
      </c>
      <c r="M259" s="268">
        <v>0.1</v>
      </c>
      <c r="N259" s="268">
        <v>0.02</v>
      </c>
      <c r="O259" s="271">
        <f>ROUNDDOWN((3060*H259/100),0)</f>
        <v>1806</v>
      </c>
      <c r="P259" s="277">
        <f>(O259*2)</f>
        <v>3612</v>
      </c>
      <c r="Q259" s="278" t="s">
        <v>406</v>
      </c>
      <c r="R259" s="273">
        <f>(H259)</f>
        <v>59.02</v>
      </c>
      <c r="S259" s="273">
        <f>AVERAGE(U259:V259)</f>
        <v>58.844999999999999</v>
      </c>
      <c r="T259" s="274">
        <f>(R259-S259)</f>
        <v>0.17500000000000426</v>
      </c>
      <c r="U259" s="275">
        <f>(100-W259)</f>
        <v>58.85</v>
      </c>
      <c r="V259" s="275">
        <f>(100-X259)</f>
        <v>58.84</v>
      </c>
      <c r="W259" s="276">
        <v>41.15</v>
      </c>
      <c r="X259" s="276">
        <v>41.16</v>
      </c>
    </row>
    <row r="260" spans="1:24">
      <c r="A260" s="255">
        <f>(A259+1)</f>
        <v>252</v>
      </c>
      <c r="B260" s="266">
        <v>1511546</v>
      </c>
      <c r="C260" s="267">
        <v>42314</v>
      </c>
      <c r="D260" s="267">
        <v>42318</v>
      </c>
      <c r="E260" s="268" t="s">
        <v>400</v>
      </c>
      <c r="F260" s="268">
        <v>30</v>
      </c>
      <c r="G260" s="269">
        <v>7.63</v>
      </c>
      <c r="H260" s="270">
        <v>58.65</v>
      </c>
      <c r="I260" s="268">
        <v>0.02</v>
      </c>
      <c r="J260" s="268">
        <v>2</v>
      </c>
      <c r="K260" s="268" t="s">
        <v>401</v>
      </c>
      <c r="L260" s="268">
        <v>1</v>
      </c>
      <c r="M260" s="268">
        <v>0.1</v>
      </c>
      <c r="N260" s="268">
        <v>0.03</v>
      </c>
      <c r="O260" s="271">
        <f>ROUNDDOWN((3060*H260/100),0)</f>
        <v>1794</v>
      </c>
      <c r="P260" s="277">
        <f>(O260*2)</f>
        <v>3588</v>
      </c>
      <c r="Q260" s="280" t="s">
        <v>407</v>
      </c>
      <c r="R260" s="273">
        <f>(H260)</f>
        <v>58.65</v>
      </c>
      <c r="S260" s="273">
        <f>AVERAGE(U260:V260)</f>
        <v>58.655000000000001</v>
      </c>
      <c r="T260" s="274">
        <f>(R260-S260)</f>
        <v>-5.000000000002558E-3</v>
      </c>
      <c r="U260" s="275">
        <f>(100-W260)</f>
        <v>58.62</v>
      </c>
      <c r="V260" s="275">
        <f>(100-X260)</f>
        <v>58.69</v>
      </c>
      <c r="W260" s="276">
        <v>41.38</v>
      </c>
      <c r="X260" s="276">
        <v>41.31</v>
      </c>
    </row>
    <row r="261" spans="1:24">
      <c r="A261" s="255">
        <f>(A260+1)</f>
        <v>253</v>
      </c>
      <c r="B261" s="266">
        <v>1511547</v>
      </c>
      <c r="C261" s="267">
        <v>42319</v>
      </c>
      <c r="D261" s="267">
        <v>42321</v>
      </c>
      <c r="E261" s="268" t="s">
        <v>400</v>
      </c>
      <c r="F261" s="268">
        <v>30</v>
      </c>
      <c r="G261" s="269">
        <v>7.86</v>
      </c>
      <c r="H261" s="270">
        <v>58.91</v>
      </c>
      <c r="I261" s="268">
        <v>0.01</v>
      </c>
      <c r="J261" s="268">
        <v>2</v>
      </c>
      <c r="K261" s="268" t="s">
        <v>401</v>
      </c>
      <c r="L261" s="268">
        <v>1</v>
      </c>
      <c r="M261" s="268">
        <v>0.1</v>
      </c>
      <c r="N261" s="268">
        <v>0.01</v>
      </c>
      <c r="O261" s="271">
        <f>ROUNDDOWN((3060*H261/100),0)</f>
        <v>1802</v>
      </c>
      <c r="Q261" s="255" t="s">
        <v>408</v>
      </c>
      <c r="R261" s="273">
        <f>(H261)</f>
        <v>58.91</v>
      </c>
      <c r="S261" s="273">
        <f>AVERAGE(U261:V261)</f>
        <v>58.674999999999997</v>
      </c>
      <c r="T261" s="274">
        <f>(R261-S261)</f>
        <v>0.23499999999999943</v>
      </c>
      <c r="U261" s="275">
        <f>(100-W261)</f>
        <v>58.68</v>
      </c>
      <c r="V261" s="275">
        <f>(100-X261)</f>
        <v>58.67</v>
      </c>
      <c r="W261" s="276">
        <v>41.32</v>
      </c>
      <c r="X261" s="276">
        <v>41.33</v>
      </c>
    </row>
    <row r="262" spans="1:24">
      <c r="A262" s="255">
        <f>(A261+1)</f>
        <v>254</v>
      </c>
      <c r="B262" s="266">
        <v>1512548</v>
      </c>
      <c r="C262" s="267">
        <v>42339</v>
      </c>
      <c r="D262" s="267">
        <v>42342</v>
      </c>
      <c r="E262" s="268" t="s">
        <v>400</v>
      </c>
      <c r="F262" s="268">
        <v>20</v>
      </c>
      <c r="G262" s="269">
        <v>7.54</v>
      </c>
      <c r="H262" s="270">
        <v>58.62</v>
      </c>
      <c r="I262" s="268">
        <v>0.02</v>
      </c>
      <c r="J262" s="268">
        <v>8</v>
      </c>
      <c r="K262" s="268" t="s">
        <v>401</v>
      </c>
      <c r="L262" s="268">
        <v>1</v>
      </c>
      <c r="M262" s="268">
        <v>0.1</v>
      </c>
      <c r="N262" s="268">
        <v>0.01</v>
      </c>
      <c r="O262" s="271">
        <f>ROUNDDOWN((3060*H262/100),0)</f>
        <v>1793</v>
      </c>
      <c r="P262" s="277">
        <f>(O262*2)</f>
        <v>3586</v>
      </c>
      <c r="Q262" s="278"/>
      <c r="R262" s="273">
        <f>(H262)</f>
        <v>58.62</v>
      </c>
      <c r="S262" s="273">
        <f>AVERAGE(U262:V262)</f>
        <v>58.231999999999999</v>
      </c>
      <c r="T262" s="274">
        <f>(R262-S262)</f>
        <v>0.38799999999999812</v>
      </c>
      <c r="U262" s="275">
        <f>(100-W262)</f>
        <v>58.225999999999999</v>
      </c>
      <c r="V262" s="275">
        <f>(100-X262)</f>
        <v>58.238</v>
      </c>
      <c r="W262" s="276">
        <v>41.774000000000001</v>
      </c>
      <c r="X262" s="276">
        <v>41.762</v>
      </c>
    </row>
    <row r="263" spans="1:24">
      <c r="A263" s="255">
        <f>(A262+1)</f>
        <v>255</v>
      </c>
      <c r="B263" s="266">
        <v>1512549</v>
      </c>
      <c r="C263" s="267">
        <v>42347</v>
      </c>
      <c r="D263" s="267">
        <v>42352</v>
      </c>
      <c r="E263" s="268" t="s">
        <v>400</v>
      </c>
      <c r="F263" s="268">
        <v>25</v>
      </c>
      <c r="G263" s="269">
        <v>7.34</v>
      </c>
      <c r="H263" s="270">
        <v>58.72</v>
      </c>
      <c r="I263" s="268">
        <v>0.02</v>
      </c>
      <c r="J263" s="268">
        <v>2</v>
      </c>
      <c r="K263" s="268" t="s">
        <v>401</v>
      </c>
      <c r="L263" s="268">
        <v>1</v>
      </c>
      <c r="M263" s="268">
        <v>0.1</v>
      </c>
      <c r="N263" s="268">
        <v>0.01</v>
      </c>
      <c r="O263" s="271">
        <f>ROUNDDOWN((3060*H263/100),0)</f>
        <v>1796</v>
      </c>
      <c r="R263" s="273">
        <f>(H263)</f>
        <v>58.72</v>
      </c>
      <c r="S263" s="273">
        <f>AVERAGE(U263:V263)</f>
        <v>58.664999999999999</v>
      </c>
      <c r="T263" s="274">
        <f>(R263-S263)</f>
        <v>5.4999999999999716E-2</v>
      </c>
      <c r="U263" s="275">
        <f>(100-W263)</f>
        <v>58.69</v>
      </c>
      <c r="V263" s="275">
        <f>(100-X263)</f>
        <v>58.64</v>
      </c>
      <c r="W263" s="276">
        <v>41.31</v>
      </c>
      <c r="X263" s="276">
        <v>41.36</v>
      </c>
    </row>
    <row r="264" spans="1:24">
      <c r="A264" s="255">
        <f>(A263+1)</f>
        <v>256</v>
      </c>
      <c r="B264" s="266">
        <v>1512550</v>
      </c>
      <c r="C264" s="267">
        <v>42348</v>
      </c>
      <c r="D264" s="267">
        <v>42352</v>
      </c>
      <c r="E264" s="268" t="s">
        <v>400</v>
      </c>
      <c r="F264" s="268">
        <v>20</v>
      </c>
      <c r="G264" s="269">
        <v>7.39</v>
      </c>
      <c r="H264" s="270">
        <v>59.24</v>
      </c>
      <c r="I264" s="268">
        <v>0.01</v>
      </c>
      <c r="J264" s="268">
        <v>2</v>
      </c>
      <c r="K264" s="268" t="s">
        <v>401</v>
      </c>
      <c r="L264" s="268">
        <v>1</v>
      </c>
      <c r="M264" s="268">
        <v>0.1</v>
      </c>
      <c r="N264" s="268">
        <v>0.01</v>
      </c>
      <c r="O264" s="271">
        <f>ROUNDDOWN((3060*H264/100),0)</f>
        <v>1812</v>
      </c>
      <c r="R264" s="273">
        <f>(H264)</f>
        <v>59.24</v>
      </c>
      <c r="S264" s="273">
        <f>AVERAGE(U264:V264)</f>
        <v>58.965000000000003</v>
      </c>
      <c r="T264" s="274">
        <f>(R264-S264)</f>
        <v>0.27499999999999858</v>
      </c>
      <c r="U264" s="275">
        <f>(100-W264)</f>
        <v>58.94</v>
      </c>
      <c r="V264" s="275">
        <f>(100-X264)</f>
        <v>58.99</v>
      </c>
      <c r="W264" s="276">
        <v>41.06</v>
      </c>
      <c r="X264" s="276">
        <v>41.01</v>
      </c>
    </row>
    <row r="265" spans="1:24">
      <c r="A265" s="255">
        <f>(A264+1)</f>
        <v>257</v>
      </c>
      <c r="B265" s="266">
        <v>1512551</v>
      </c>
      <c r="C265" s="267">
        <v>42353</v>
      </c>
      <c r="D265" s="267">
        <v>42355</v>
      </c>
      <c r="E265" s="268" t="s">
        <v>400</v>
      </c>
      <c r="F265" s="268">
        <v>20</v>
      </c>
      <c r="G265" s="269">
        <v>7.22</v>
      </c>
      <c r="H265" s="270">
        <v>59.02</v>
      </c>
      <c r="I265" s="268">
        <v>0.02</v>
      </c>
      <c r="J265" s="268">
        <v>8</v>
      </c>
      <c r="K265" s="268" t="s">
        <v>401</v>
      </c>
      <c r="L265" s="268">
        <v>1</v>
      </c>
      <c r="M265" s="268">
        <v>0.1</v>
      </c>
      <c r="N265" s="268">
        <v>0.01</v>
      </c>
      <c r="O265" s="271">
        <f>ROUNDDOWN((3060*H265/100),0)</f>
        <v>1806</v>
      </c>
      <c r="R265" s="273">
        <f>(H265)</f>
        <v>59.02</v>
      </c>
      <c r="S265" s="273">
        <f>AVERAGE(U265:V265)</f>
        <v>59.515000000000001</v>
      </c>
      <c r="T265" s="274">
        <f>(R265-S265)</f>
        <v>-0.49499999999999744</v>
      </c>
      <c r="U265" s="275">
        <f>(100-W265)</f>
        <v>59.53</v>
      </c>
      <c r="V265" s="275">
        <f>(100-X265)</f>
        <v>59.5</v>
      </c>
      <c r="W265" s="276">
        <v>40.47</v>
      </c>
      <c r="X265" s="276">
        <v>40.5</v>
      </c>
    </row>
    <row r="266" spans="1:24">
      <c r="A266" s="255">
        <f>(A265+1)</f>
        <v>258</v>
      </c>
      <c r="B266" s="266">
        <v>1512552</v>
      </c>
      <c r="C266" s="267">
        <v>42359</v>
      </c>
      <c r="D266" s="267">
        <v>42360</v>
      </c>
      <c r="E266" s="268" t="s">
        <v>400</v>
      </c>
      <c r="F266" s="268">
        <v>20</v>
      </c>
      <c r="G266" s="269">
        <v>7.16</v>
      </c>
      <c r="H266" s="270">
        <v>58.85</v>
      </c>
      <c r="I266" s="268">
        <v>0.02</v>
      </c>
      <c r="J266" s="268">
        <v>4</v>
      </c>
      <c r="K266" s="268" t="s">
        <v>401</v>
      </c>
      <c r="L266" s="268">
        <v>1</v>
      </c>
      <c r="M266" s="268">
        <v>0.1</v>
      </c>
      <c r="N266" s="268">
        <v>0.01</v>
      </c>
      <c r="O266" s="271">
        <f>ROUNDDOWN((3060*H266/100),0)</f>
        <v>1800</v>
      </c>
      <c r="R266" s="273">
        <f>(H266)</f>
        <v>58.85</v>
      </c>
      <c r="S266" s="273">
        <f>AVERAGE(U266:V266)</f>
        <v>58.489999999999995</v>
      </c>
      <c r="T266" s="274">
        <f>(R266-S266)</f>
        <v>0.36000000000000654</v>
      </c>
      <c r="U266" s="275">
        <f>(100-W266)</f>
        <v>58.5</v>
      </c>
      <c r="V266" s="275">
        <f>(100-X266)</f>
        <v>58.48</v>
      </c>
      <c r="W266" s="276">
        <v>41.5</v>
      </c>
      <c r="X266" s="276">
        <v>41.52</v>
      </c>
    </row>
    <row r="267" spans="1:24">
      <c r="A267" s="255">
        <f>(A266+1)</f>
        <v>259</v>
      </c>
      <c r="B267" s="266">
        <v>1512553</v>
      </c>
      <c r="C267" s="267">
        <v>42361</v>
      </c>
      <c r="D267" s="267">
        <v>42363</v>
      </c>
      <c r="E267" s="268" t="s">
        <v>400</v>
      </c>
      <c r="F267" s="268">
        <v>25</v>
      </c>
      <c r="G267" s="269">
        <v>7.27</v>
      </c>
      <c r="H267" s="270">
        <v>58.41</v>
      </c>
      <c r="I267" s="268">
        <v>0.03</v>
      </c>
      <c r="J267" s="268">
        <v>2</v>
      </c>
      <c r="K267" s="268" t="s">
        <v>401</v>
      </c>
      <c r="L267" s="268">
        <v>1</v>
      </c>
      <c r="M267" s="268">
        <v>0.1</v>
      </c>
      <c r="N267" s="268">
        <v>0.01</v>
      </c>
      <c r="O267" s="271">
        <f>ROUNDDOWN((3060*H267/100),0)</f>
        <v>1787</v>
      </c>
      <c r="R267" s="273">
        <f>(H267)</f>
        <v>58.41</v>
      </c>
      <c r="S267" s="273">
        <f>AVERAGE(U267:V267)</f>
        <v>58.135000000000005</v>
      </c>
      <c r="T267" s="274">
        <f>(R267-S267)</f>
        <v>0.27499999999999147</v>
      </c>
      <c r="U267" s="275">
        <f>(100-W267)</f>
        <v>58.07</v>
      </c>
      <c r="V267" s="275">
        <f>(100-X267)</f>
        <v>58.2</v>
      </c>
      <c r="W267" s="276">
        <v>41.93</v>
      </c>
      <c r="X267" s="276">
        <v>41.8</v>
      </c>
    </row>
    <row r="268" spans="1:24">
      <c r="A268" s="255">
        <f>(A267+1)</f>
        <v>260</v>
      </c>
      <c r="B268" s="266">
        <v>1601554</v>
      </c>
      <c r="C268" s="267">
        <v>42373</v>
      </c>
      <c r="D268" s="267">
        <v>42375</v>
      </c>
      <c r="E268" s="268" t="s">
        <v>400</v>
      </c>
      <c r="F268" s="268">
        <v>25</v>
      </c>
      <c r="G268" s="269">
        <v>7.49</v>
      </c>
      <c r="H268" s="270">
        <v>58.69</v>
      </c>
      <c r="I268" s="268">
        <v>0.02</v>
      </c>
      <c r="J268" s="268">
        <v>6</v>
      </c>
      <c r="K268" s="268" t="s">
        <v>401</v>
      </c>
      <c r="L268" s="268">
        <v>1</v>
      </c>
      <c r="M268" s="268">
        <v>0.1</v>
      </c>
      <c r="N268" s="268">
        <v>0.02</v>
      </c>
      <c r="O268" s="271">
        <f>ROUNDDOWN((3060*H268/100),0)</f>
        <v>1795</v>
      </c>
      <c r="R268" s="273">
        <f>(H268)</f>
        <v>58.69</v>
      </c>
      <c r="S268" s="273">
        <f>AVERAGE(U268:V268)</f>
        <v>58.775000000000006</v>
      </c>
      <c r="T268" s="274">
        <f>(R268-S268)</f>
        <v>-8.5000000000007958E-2</v>
      </c>
      <c r="U268" s="275">
        <f>(100-W268)</f>
        <v>58.77</v>
      </c>
      <c r="V268" s="275">
        <f>(100-X268)</f>
        <v>58.78</v>
      </c>
      <c r="W268" s="276">
        <v>41.23</v>
      </c>
      <c r="X268" s="276">
        <v>41.22</v>
      </c>
    </row>
    <row r="269" spans="1:24">
      <c r="A269" s="255">
        <f>(A268+1)</f>
        <v>261</v>
      </c>
      <c r="B269" s="266">
        <v>1601555</v>
      </c>
      <c r="C269" s="267">
        <v>42375</v>
      </c>
      <c r="D269" s="267">
        <v>42377</v>
      </c>
      <c r="E269" s="268" t="s">
        <v>400</v>
      </c>
      <c r="F269" s="268">
        <v>25</v>
      </c>
      <c r="G269" s="269">
        <v>7.63</v>
      </c>
      <c r="H269" s="270">
        <v>58.56</v>
      </c>
      <c r="I269" s="268">
        <v>0.01</v>
      </c>
      <c r="J269" s="268">
        <v>2</v>
      </c>
      <c r="K269" s="268" t="s">
        <v>401</v>
      </c>
      <c r="L269" s="268">
        <v>1</v>
      </c>
      <c r="M269" s="268">
        <v>0.1</v>
      </c>
      <c r="N269" s="268">
        <v>0.03</v>
      </c>
      <c r="O269" s="271">
        <f>ROUNDDOWN((3060*H269/100),0)</f>
        <v>1791</v>
      </c>
      <c r="R269" s="273">
        <f>(H269)</f>
        <v>58.56</v>
      </c>
      <c r="S269" s="273">
        <f>AVERAGE(U269:V269)</f>
        <v>58.765000000000001</v>
      </c>
      <c r="T269" s="274">
        <f>(R269-S269)</f>
        <v>-0.20499999999999829</v>
      </c>
      <c r="U269" s="275">
        <f>(100-W269)</f>
        <v>58.82</v>
      </c>
      <c r="V269" s="275">
        <f>(100-X269)</f>
        <v>58.71</v>
      </c>
      <c r="W269" s="276">
        <v>41.18</v>
      </c>
      <c r="X269" s="276">
        <v>41.29</v>
      </c>
    </row>
    <row r="270" spans="1:24">
      <c r="A270" s="255">
        <f>(A269+1)</f>
        <v>262</v>
      </c>
      <c r="B270" s="266">
        <v>1604556</v>
      </c>
      <c r="C270" s="267">
        <v>42480</v>
      </c>
      <c r="D270" s="267">
        <v>42482</v>
      </c>
      <c r="E270" s="268" t="s">
        <v>400</v>
      </c>
      <c r="F270" s="268">
        <v>20</v>
      </c>
      <c r="G270" s="269">
        <v>7.22</v>
      </c>
      <c r="H270" s="270">
        <v>58.33</v>
      </c>
      <c r="I270" s="268">
        <v>0.03</v>
      </c>
      <c r="J270" s="268">
        <v>2</v>
      </c>
      <c r="K270" s="268" t="s">
        <v>401</v>
      </c>
      <c r="L270" s="268">
        <v>1</v>
      </c>
      <c r="M270" s="268">
        <v>0.1</v>
      </c>
      <c r="N270" s="268">
        <v>0.02</v>
      </c>
      <c r="O270" s="271">
        <f>ROUNDDOWN((3060*H270/100),0)</f>
        <v>1784</v>
      </c>
      <c r="P270" s="277">
        <f>(O270*2)</f>
        <v>3568</v>
      </c>
      <c r="R270" s="273">
        <f>(H270)</f>
        <v>58.33</v>
      </c>
      <c r="S270" s="273">
        <f>AVERAGE(U270:V270)</f>
        <v>58.5</v>
      </c>
      <c r="T270" s="274">
        <f>(R270-S270)</f>
        <v>-0.17000000000000171</v>
      </c>
      <c r="U270" s="275">
        <f>(100-W270)</f>
        <v>58.48</v>
      </c>
      <c r="V270" s="275">
        <f>(100-X270)</f>
        <v>58.52</v>
      </c>
      <c r="W270" s="276">
        <v>41.52</v>
      </c>
      <c r="X270" s="276">
        <v>41.48</v>
      </c>
    </row>
    <row r="271" spans="1:24">
      <c r="A271" s="255">
        <f>(A270+1)</f>
        <v>263</v>
      </c>
      <c r="B271" s="266">
        <v>1604557</v>
      </c>
      <c r="C271" s="267">
        <v>42486</v>
      </c>
      <c r="D271" s="267">
        <v>42492</v>
      </c>
      <c r="E271" s="268" t="s">
        <v>400</v>
      </c>
      <c r="F271" s="268">
        <v>25</v>
      </c>
      <c r="G271" s="269">
        <v>7.19</v>
      </c>
      <c r="H271" s="270">
        <v>58.9</v>
      </c>
      <c r="I271" s="268">
        <v>0.02</v>
      </c>
      <c r="J271" s="268">
        <v>12</v>
      </c>
      <c r="K271" s="268" t="s">
        <v>401</v>
      </c>
      <c r="L271" s="268">
        <v>1</v>
      </c>
      <c r="M271" s="268">
        <v>0.1</v>
      </c>
      <c r="N271" s="268">
        <v>0.01</v>
      </c>
      <c r="O271" s="271">
        <f>ROUNDDOWN((3060*H271/100),0)</f>
        <v>1802</v>
      </c>
      <c r="R271" s="273">
        <f>(H271)</f>
        <v>58.9</v>
      </c>
      <c r="S271" s="273">
        <f>AVERAGE(U271:V271)</f>
        <v>59.040000000000006</v>
      </c>
      <c r="T271" s="274">
        <f>(R271-S271)</f>
        <v>-0.14000000000000767</v>
      </c>
      <c r="U271" s="275">
        <f>(100-W271)</f>
        <v>59.09</v>
      </c>
      <c r="V271" s="275">
        <f>(100-X271)</f>
        <v>58.99</v>
      </c>
      <c r="W271" s="276">
        <v>40.909999999999997</v>
      </c>
      <c r="X271" s="276">
        <v>41.01</v>
      </c>
    </row>
    <row r="272" spans="1:24">
      <c r="A272" s="255">
        <f>(A271+1)</f>
        <v>264</v>
      </c>
      <c r="B272" s="266">
        <v>1604558</v>
      </c>
      <c r="C272" s="267">
        <v>42486</v>
      </c>
      <c r="D272" s="267">
        <v>42492</v>
      </c>
      <c r="E272" s="268" t="s">
        <v>400</v>
      </c>
      <c r="F272" s="268">
        <v>25</v>
      </c>
      <c r="G272" s="269">
        <v>7.19</v>
      </c>
      <c r="H272" s="270">
        <v>58.75</v>
      </c>
      <c r="I272" s="268">
        <v>0.02</v>
      </c>
      <c r="J272" s="268">
        <v>12</v>
      </c>
      <c r="K272" s="268" t="s">
        <v>401</v>
      </c>
      <c r="L272" s="268">
        <v>1</v>
      </c>
      <c r="M272" s="268">
        <v>0.1</v>
      </c>
      <c r="N272" s="268">
        <v>0.01</v>
      </c>
      <c r="O272" s="271">
        <f>ROUNDDOWN((3060*H272/100),0)</f>
        <v>1797</v>
      </c>
      <c r="P272" s="277">
        <f>(O272*2)</f>
        <v>3594</v>
      </c>
      <c r="R272" s="273">
        <f>(H272)</f>
        <v>58.75</v>
      </c>
      <c r="S272" s="273">
        <f>AVERAGE(U272:V272)</f>
        <v>59.629999999999995</v>
      </c>
      <c r="T272" s="274">
        <f>(R272-S272)</f>
        <v>-0.87999999999999545</v>
      </c>
      <c r="U272" s="275">
        <f>(100-W272)</f>
        <v>59.75</v>
      </c>
      <c r="V272" s="275">
        <f>(100-X272)</f>
        <v>59.51</v>
      </c>
      <c r="W272" s="276">
        <v>40.25</v>
      </c>
      <c r="X272" s="276">
        <v>40.49</v>
      </c>
    </row>
    <row r="273" spans="1:24">
      <c r="A273" s="255">
        <f>(A272+1)</f>
        <v>265</v>
      </c>
      <c r="B273" s="266">
        <v>1604559</v>
      </c>
      <c r="C273" s="267">
        <v>42490</v>
      </c>
      <c r="D273" s="267">
        <v>42496</v>
      </c>
      <c r="E273" s="268" t="s">
        <v>400</v>
      </c>
      <c r="F273" s="268">
        <v>25</v>
      </c>
      <c r="G273" s="269">
        <v>7.03</v>
      </c>
      <c r="H273" s="270">
        <v>59.62</v>
      </c>
      <c r="I273" s="268">
        <v>0.03</v>
      </c>
      <c r="J273" s="268">
        <v>6</v>
      </c>
      <c r="K273" s="268" t="s">
        <v>401</v>
      </c>
      <c r="L273" s="268">
        <v>1</v>
      </c>
      <c r="M273" s="268">
        <v>0.1</v>
      </c>
      <c r="N273" s="268">
        <v>0.02</v>
      </c>
      <c r="O273" s="271">
        <f>ROUNDDOWN((3060*H273/100),0)</f>
        <v>1824</v>
      </c>
      <c r="P273" s="277">
        <f>(O273*2)</f>
        <v>3648</v>
      </c>
      <c r="R273" s="273">
        <f>(H273)</f>
        <v>59.62</v>
      </c>
      <c r="S273" s="273">
        <f>AVERAGE(U273:V273)</f>
        <v>59.630499999999998</v>
      </c>
      <c r="T273" s="274">
        <f>(R273-S273)</f>
        <v>-1.0500000000000398E-2</v>
      </c>
      <c r="U273" s="275">
        <f>(100-W273)</f>
        <v>59.75</v>
      </c>
      <c r="V273" s="275">
        <f>(100-X273)</f>
        <v>59.511000000000003</v>
      </c>
      <c r="W273" s="276">
        <v>40.25</v>
      </c>
      <c r="X273" s="276">
        <v>40.488999999999997</v>
      </c>
    </row>
    <row r="274" spans="1:24">
      <c r="A274" s="255">
        <f>(A273+1)</f>
        <v>266</v>
      </c>
      <c r="B274" s="266">
        <v>1605560</v>
      </c>
      <c r="C274" s="267">
        <v>42492</v>
      </c>
      <c r="D274" s="267">
        <v>42501</v>
      </c>
      <c r="E274" s="268" t="s">
        <v>400</v>
      </c>
      <c r="F274" s="268">
        <v>20</v>
      </c>
      <c r="G274" s="269">
        <v>6.94</v>
      </c>
      <c r="H274" s="270">
        <v>59.49</v>
      </c>
      <c r="I274" s="268">
        <v>0.03</v>
      </c>
      <c r="J274" s="268">
        <v>12</v>
      </c>
      <c r="K274" s="268" t="s">
        <v>401</v>
      </c>
      <c r="L274" s="268">
        <v>1</v>
      </c>
      <c r="M274" s="268">
        <v>0.1</v>
      </c>
      <c r="N274" s="268">
        <v>0.03</v>
      </c>
      <c r="O274" s="271">
        <f>ROUNDDOWN((3060*H274/100),0)</f>
        <v>1820</v>
      </c>
      <c r="R274" s="273">
        <f>(H274)</f>
        <v>59.49</v>
      </c>
      <c r="S274" s="273">
        <f>AVERAGE(U274:V274)</f>
        <v>59.53</v>
      </c>
      <c r="T274" s="274">
        <f>(R274-S274)</f>
        <v>-3.9999999999999147E-2</v>
      </c>
      <c r="U274" s="275">
        <f>(100-W274)</f>
        <v>59.5</v>
      </c>
      <c r="V274" s="275">
        <f>(100-X274)</f>
        <v>59.56</v>
      </c>
      <c r="W274" s="276">
        <v>40.5</v>
      </c>
      <c r="X274" s="276">
        <v>40.44</v>
      </c>
    </row>
    <row r="275" spans="1:24">
      <c r="A275" s="255">
        <f>(A274+1)</f>
        <v>267</v>
      </c>
      <c r="B275" s="266">
        <v>1605561</v>
      </c>
      <c r="C275" s="267">
        <v>42520</v>
      </c>
      <c r="D275" s="267">
        <v>42524</v>
      </c>
      <c r="E275" s="268" t="s">
        <v>400</v>
      </c>
      <c r="F275" s="268">
        <v>25</v>
      </c>
      <c r="G275" s="269">
        <v>6.72</v>
      </c>
      <c r="H275" s="270">
        <v>59</v>
      </c>
      <c r="I275" s="268">
        <v>0.03</v>
      </c>
      <c r="J275" s="268">
        <v>4</v>
      </c>
      <c r="K275" s="268" t="s">
        <v>401</v>
      </c>
      <c r="L275" s="268">
        <v>1</v>
      </c>
      <c r="M275" s="268">
        <v>0.1</v>
      </c>
      <c r="N275" s="268">
        <v>0.01</v>
      </c>
      <c r="O275" s="271">
        <f>ROUNDDOWN((3060*H275/100),0)</f>
        <v>1805</v>
      </c>
      <c r="R275" s="273">
        <f>(H275)</f>
        <v>59</v>
      </c>
      <c r="S275" s="273">
        <f>AVERAGE(U275:V275)</f>
        <v>58.716000000000001</v>
      </c>
      <c r="T275" s="274">
        <f>(R275-S275)</f>
        <v>0.28399999999999892</v>
      </c>
      <c r="U275" s="275">
        <f>(100-W275)</f>
        <v>58.716000000000001</v>
      </c>
      <c r="V275" s="275">
        <f>(100-X275)</f>
        <v>58.716000000000001</v>
      </c>
      <c r="W275" s="276">
        <v>41.283999999999999</v>
      </c>
      <c r="X275" s="276">
        <v>41.283999999999999</v>
      </c>
    </row>
    <row r="276" spans="1:24">
      <c r="A276" s="255">
        <f>(A275+1)</f>
        <v>268</v>
      </c>
      <c r="B276" s="266">
        <v>1606562</v>
      </c>
      <c r="C276" s="267">
        <v>42527</v>
      </c>
      <c r="D276" s="267">
        <v>42530</v>
      </c>
      <c r="E276" s="268" t="s">
        <v>400</v>
      </c>
      <c r="F276" s="268">
        <v>25</v>
      </c>
      <c r="G276" s="269">
        <v>7.01</v>
      </c>
      <c r="H276" s="270">
        <v>59.37</v>
      </c>
      <c r="I276" s="268">
        <v>0.02</v>
      </c>
      <c r="J276" s="268">
        <v>2</v>
      </c>
      <c r="K276" s="268" t="s">
        <v>401</v>
      </c>
      <c r="L276" s="268">
        <v>1</v>
      </c>
      <c r="M276" s="268">
        <v>0.1</v>
      </c>
      <c r="N276" s="268">
        <v>0.02</v>
      </c>
      <c r="O276" s="271">
        <f>ROUNDDOWN((3060*H276/100),0)</f>
        <v>1816</v>
      </c>
      <c r="P276" s="277">
        <f>(O276*2)</f>
        <v>3632</v>
      </c>
      <c r="R276" s="273">
        <f>(H276)</f>
        <v>59.37</v>
      </c>
      <c r="S276" s="273">
        <f>AVERAGE(U276:V276)</f>
        <v>59.091000000000001</v>
      </c>
      <c r="T276" s="274">
        <f>(R276-S276)</f>
        <v>0.27899999999999636</v>
      </c>
      <c r="U276" s="275">
        <f>(100-W276)</f>
        <v>59.091000000000001</v>
      </c>
      <c r="V276" s="275">
        <f>(100-X276)</f>
        <v>59.091000000000001</v>
      </c>
      <c r="W276" s="276">
        <v>40.908999999999999</v>
      </c>
      <c r="X276" s="276">
        <v>40.908999999999999</v>
      </c>
    </row>
    <row r="277" spans="1:24">
      <c r="A277" s="255">
        <f>(A276+1)</f>
        <v>269</v>
      </c>
      <c r="B277" s="266">
        <v>1606563</v>
      </c>
      <c r="C277" s="267">
        <v>42551</v>
      </c>
      <c r="D277" s="267">
        <v>42555</v>
      </c>
      <c r="E277" s="268" t="s">
        <v>400</v>
      </c>
      <c r="F277" s="268">
        <v>20</v>
      </c>
      <c r="G277" s="269">
        <v>7.21</v>
      </c>
      <c r="H277" s="270">
        <v>58.57</v>
      </c>
      <c r="I277" s="268">
        <v>0.02</v>
      </c>
      <c r="J277" s="268">
        <v>2</v>
      </c>
      <c r="K277" s="268" t="s">
        <v>401</v>
      </c>
      <c r="L277" s="268">
        <v>1</v>
      </c>
      <c r="M277" s="268">
        <v>0.1</v>
      </c>
      <c r="N277" s="268">
        <v>0.01</v>
      </c>
      <c r="O277" s="271">
        <f>ROUNDDOWN((3060*H277/100),0)</f>
        <v>1792</v>
      </c>
      <c r="P277" s="277">
        <f>(O277*2)</f>
        <v>3584</v>
      </c>
      <c r="R277" s="273">
        <f>(H277)</f>
        <v>58.57</v>
      </c>
      <c r="S277" s="273">
        <f>AVERAGE(U277:V277)</f>
        <v>58.97</v>
      </c>
      <c r="T277" s="274">
        <f>(R277-S277)</f>
        <v>-0.39999999999999858</v>
      </c>
      <c r="U277" s="275">
        <f>(100-W277)</f>
        <v>58.927</v>
      </c>
      <c r="V277" s="275">
        <f>(100-X277)</f>
        <v>59.012999999999998</v>
      </c>
      <c r="W277" s="276">
        <v>41.073</v>
      </c>
      <c r="X277" s="276">
        <v>40.987000000000002</v>
      </c>
    </row>
    <row r="278" spans="1:24">
      <c r="A278" s="255">
        <f>(A277+1)</f>
        <v>270</v>
      </c>
      <c r="B278" s="266">
        <v>1606564</v>
      </c>
      <c r="C278" s="267">
        <v>42555</v>
      </c>
      <c r="D278" s="267">
        <v>42557</v>
      </c>
      <c r="E278" s="268" t="s">
        <v>400</v>
      </c>
      <c r="F278" s="268">
        <v>20</v>
      </c>
      <c r="G278" s="269">
        <v>7.21</v>
      </c>
      <c r="H278" s="270">
        <v>58.43</v>
      </c>
      <c r="I278" s="268">
        <v>0.01</v>
      </c>
      <c r="J278" s="268">
        <v>2</v>
      </c>
      <c r="K278" s="268" t="s">
        <v>401</v>
      </c>
      <c r="L278" s="268">
        <v>1</v>
      </c>
      <c r="M278" s="268">
        <v>0.1</v>
      </c>
      <c r="N278" s="268">
        <v>0.01</v>
      </c>
      <c r="O278" s="271">
        <f>ROUNDDOWN((3060*H278/100),0)</f>
        <v>1787</v>
      </c>
      <c r="R278" s="273">
        <f>(H278)</f>
        <v>58.43</v>
      </c>
      <c r="S278" s="273">
        <f>AVERAGE(U278:V278)</f>
        <v>59.477999999999994</v>
      </c>
      <c r="T278" s="274">
        <f>(R278-S278)</f>
        <v>-1.0479999999999947</v>
      </c>
      <c r="U278" s="275">
        <f>(100-W278)</f>
        <v>59.350999999999999</v>
      </c>
      <c r="V278" s="275">
        <f>(100-X278)</f>
        <v>59.604999999999997</v>
      </c>
      <c r="W278" s="276">
        <v>40.649000000000001</v>
      </c>
      <c r="X278" s="276">
        <v>40.395000000000003</v>
      </c>
    </row>
    <row r="279" spans="1:24">
      <c r="A279" s="255">
        <v>271</v>
      </c>
      <c r="B279" s="266">
        <v>1607565</v>
      </c>
      <c r="C279" s="267">
        <v>42558</v>
      </c>
      <c r="D279" s="267">
        <v>42563</v>
      </c>
      <c r="E279" s="268" t="s">
        <v>400</v>
      </c>
      <c r="F279" s="268">
        <v>15</v>
      </c>
      <c r="G279" s="269">
        <v>6.25</v>
      </c>
      <c r="H279" s="270">
        <v>58.49</v>
      </c>
      <c r="I279" s="268">
        <v>0.02</v>
      </c>
      <c r="J279" s="268">
        <v>6</v>
      </c>
      <c r="K279" s="268" t="s">
        <v>401</v>
      </c>
      <c r="L279" s="268">
        <v>1</v>
      </c>
      <c r="M279" s="268">
        <v>0.1</v>
      </c>
      <c r="N279" s="268">
        <v>0.02</v>
      </c>
      <c r="O279" s="271">
        <f>ROUNDDOWN((3060*H279/100),0)</f>
        <v>1789</v>
      </c>
      <c r="P279" s="277">
        <f>(O279*2)</f>
        <v>3578</v>
      </c>
      <c r="R279" s="273">
        <f>(H279)</f>
        <v>58.49</v>
      </c>
      <c r="S279" s="273">
        <f>AVERAGE(U279:V279)</f>
        <v>58.917500000000004</v>
      </c>
      <c r="T279" s="274">
        <f>(R279-S279)</f>
        <v>-0.42750000000000199</v>
      </c>
      <c r="U279" s="275">
        <f>(100-W279)</f>
        <v>58.750999999999998</v>
      </c>
      <c r="V279" s="275">
        <f>(100-X279)</f>
        <v>59.084000000000003</v>
      </c>
      <c r="W279" s="276">
        <v>41.249000000000002</v>
      </c>
      <c r="X279" s="276">
        <v>40.915999999999997</v>
      </c>
    </row>
    <row r="280" spans="1:24">
      <c r="A280" s="255">
        <f>(A279+1)</f>
        <v>272</v>
      </c>
      <c r="B280" s="266">
        <v>1607566</v>
      </c>
      <c r="C280" s="267">
        <v>42564</v>
      </c>
      <c r="D280" s="267">
        <v>42566</v>
      </c>
      <c r="E280" s="268" t="s">
        <v>400</v>
      </c>
      <c r="F280" s="268">
        <v>20</v>
      </c>
      <c r="G280" s="269">
        <v>7.34</v>
      </c>
      <c r="H280" s="270">
        <v>58.68</v>
      </c>
      <c r="I280" s="268">
        <v>0.01</v>
      </c>
      <c r="J280" s="268">
        <v>2</v>
      </c>
      <c r="K280" s="268" t="s">
        <v>401</v>
      </c>
      <c r="L280" s="268">
        <v>1</v>
      </c>
      <c r="M280" s="268">
        <v>0.1</v>
      </c>
      <c r="N280" s="268">
        <v>0.04</v>
      </c>
      <c r="O280" s="271">
        <f>ROUNDDOWN((3060*H280/100),0)</f>
        <v>1795</v>
      </c>
      <c r="P280" s="277">
        <f>(O280*2)</f>
        <v>3590</v>
      </c>
      <c r="R280" s="273">
        <f>(H280)</f>
        <v>58.68</v>
      </c>
      <c r="S280" s="273">
        <f>AVERAGE(U280:V280)</f>
        <v>59.168000000000006</v>
      </c>
      <c r="T280" s="274">
        <f>(R280-S280)</f>
        <v>-0.48800000000000665</v>
      </c>
      <c r="U280" s="275">
        <f>(100-W280)</f>
        <v>59.127000000000002</v>
      </c>
      <c r="V280" s="275">
        <f>(100-X280)</f>
        <v>59.209000000000003</v>
      </c>
      <c r="W280" s="276">
        <v>40.872999999999998</v>
      </c>
      <c r="X280" s="276">
        <v>40.790999999999997</v>
      </c>
    </row>
    <row r="281" spans="1:24">
      <c r="A281" s="255">
        <v>273</v>
      </c>
      <c r="B281" s="266">
        <v>1608567</v>
      </c>
      <c r="C281" s="267">
        <v>42605</v>
      </c>
      <c r="D281" s="267">
        <v>42606</v>
      </c>
      <c r="E281" s="268" t="s">
        <v>400</v>
      </c>
      <c r="F281" s="268">
        <v>20</v>
      </c>
      <c r="G281" s="269">
        <v>7.6</v>
      </c>
      <c r="H281" s="270">
        <v>59.1</v>
      </c>
      <c r="I281" s="268">
        <v>0.02</v>
      </c>
      <c r="J281" s="268">
        <v>16</v>
      </c>
      <c r="K281" s="268" t="s">
        <v>401</v>
      </c>
      <c r="L281" s="268">
        <v>1</v>
      </c>
      <c r="M281" s="268">
        <v>0.1</v>
      </c>
      <c r="N281" s="268">
        <v>0.01</v>
      </c>
      <c r="O281" s="271">
        <f>ROUNDDOWN((3060*H281/100),0)</f>
        <v>1808</v>
      </c>
      <c r="P281" s="277">
        <f>(O281*2)</f>
        <v>3616</v>
      </c>
      <c r="R281" s="273">
        <f>(H281)</f>
        <v>59.1</v>
      </c>
      <c r="S281" s="273">
        <f>AVERAGE(U281:V281)</f>
        <v>59.105000000000004</v>
      </c>
      <c r="T281" s="274">
        <f>(R281-S281)</f>
        <v>-5.000000000002558E-3</v>
      </c>
      <c r="U281" s="275">
        <f>(100-W281)</f>
        <v>59.1</v>
      </c>
      <c r="V281" s="275">
        <f>(100-X281)</f>
        <v>59.11</v>
      </c>
      <c r="W281" s="276">
        <v>40.9</v>
      </c>
      <c r="X281" s="276">
        <v>40.89</v>
      </c>
    </row>
    <row r="282" spans="1:24">
      <c r="A282" s="255">
        <f>(A281+1)</f>
        <v>274</v>
      </c>
      <c r="B282" s="266">
        <v>1609568</v>
      </c>
      <c r="C282" s="267">
        <v>42615</v>
      </c>
      <c r="D282" s="267">
        <v>42619</v>
      </c>
      <c r="E282" s="268" t="s">
        <v>400</v>
      </c>
      <c r="F282" s="268">
        <v>20</v>
      </c>
      <c r="G282" s="269">
        <v>7.92</v>
      </c>
      <c r="H282" s="270">
        <v>59.89</v>
      </c>
      <c r="I282" s="268">
        <v>0.02</v>
      </c>
      <c r="J282" s="268">
        <v>2</v>
      </c>
      <c r="K282" s="268" t="s">
        <v>401</v>
      </c>
      <c r="L282" s="268">
        <v>1</v>
      </c>
      <c r="M282" s="268">
        <v>0.1</v>
      </c>
      <c r="N282" s="268">
        <v>0.01</v>
      </c>
      <c r="O282" s="271">
        <f>ROUNDDOWN((3060*H282/100),0)</f>
        <v>1832</v>
      </c>
      <c r="P282" s="281"/>
      <c r="R282" s="273">
        <f>(H282)</f>
        <v>59.89</v>
      </c>
      <c r="S282" s="273">
        <f>AVERAGE(U282:V282)</f>
        <v>60.22</v>
      </c>
      <c r="T282" s="274">
        <f>(R282-S282)</f>
        <v>-0.32999999999999829</v>
      </c>
      <c r="U282" s="275">
        <f>(100-W282)</f>
        <v>59.82</v>
      </c>
      <c r="V282" s="275">
        <f>(100-X282)</f>
        <v>60.62</v>
      </c>
      <c r="W282" s="276">
        <v>40.18</v>
      </c>
      <c r="X282" s="276">
        <v>39.380000000000003</v>
      </c>
    </row>
    <row r="283" spans="1:24">
      <c r="A283" s="255">
        <v>275</v>
      </c>
      <c r="B283" s="266">
        <v>1609569</v>
      </c>
      <c r="C283" s="267">
        <v>42618</v>
      </c>
      <c r="D283" s="267">
        <v>42619</v>
      </c>
      <c r="E283" s="268" t="s">
        <v>400</v>
      </c>
      <c r="F283" s="268">
        <v>20</v>
      </c>
      <c r="G283" s="269">
        <v>7.5</v>
      </c>
      <c r="H283" s="270">
        <v>59.27</v>
      </c>
      <c r="I283" s="268">
        <v>0.02</v>
      </c>
      <c r="J283" s="268">
        <v>12</v>
      </c>
      <c r="K283" s="268" t="s">
        <v>401</v>
      </c>
      <c r="L283" s="268">
        <v>1</v>
      </c>
      <c r="M283" s="268">
        <v>0.1</v>
      </c>
      <c r="N283" s="268">
        <v>0.01</v>
      </c>
      <c r="O283" s="271">
        <f>ROUNDDOWN((3060*H283/100),0)</f>
        <v>1813</v>
      </c>
      <c r="P283" s="277">
        <f>(O283*2)</f>
        <v>3626</v>
      </c>
      <c r="R283" s="273">
        <f>(H283)</f>
        <v>59.27</v>
      </c>
      <c r="S283" s="273">
        <f>AVERAGE(U283:V283)</f>
        <v>59.230999999999995</v>
      </c>
      <c r="T283" s="274">
        <f>(R283-S283)</f>
        <v>3.9000000000008583E-2</v>
      </c>
      <c r="U283" s="275">
        <f>(100-W283)</f>
        <v>59.231999999999999</v>
      </c>
      <c r="V283" s="275">
        <f>(100-X283)</f>
        <v>59.23</v>
      </c>
      <c r="W283" s="276">
        <v>40.768000000000001</v>
      </c>
      <c r="X283" s="276">
        <v>40.770000000000003</v>
      </c>
    </row>
    <row r="284" spans="1:24">
      <c r="A284" s="255">
        <v>276</v>
      </c>
      <c r="B284" s="266">
        <v>1609570</v>
      </c>
      <c r="C284" s="267">
        <v>42627</v>
      </c>
      <c r="D284" s="267">
        <v>42628</v>
      </c>
      <c r="E284" s="268" t="s">
        <v>400</v>
      </c>
      <c r="F284" s="268">
        <v>30</v>
      </c>
      <c r="G284" s="269">
        <v>7.75</v>
      </c>
      <c r="H284" s="270">
        <v>58.44</v>
      </c>
      <c r="I284" s="268">
        <v>0.02</v>
      </c>
      <c r="J284" s="268">
        <v>2</v>
      </c>
      <c r="K284" s="268" t="s">
        <v>401</v>
      </c>
      <c r="L284" s="268">
        <v>1</v>
      </c>
      <c r="M284" s="268">
        <v>0.1</v>
      </c>
      <c r="N284" s="268">
        <v>0.01</v>
      </c>
      <c r="O284" s="271">
        <f>ROUNDDOWN((3060*H284/100),0)</f>
        <v>1788</v>
      </c>
      <c r="P284" s="277">
        <f>(O284*2)</f>
        <v>3576</v>
      </c>
      <c r="R284" s="273">
        <f>(H284)</f>
        <v>58.44</v>
      </c>
      <c r="S284" s="273">
        <f>AVERAGE(U284:V284)</f>
        <v>58.954999999999998</v>
      </c>
      <c r="T284" s="274">
        <f>(R284-S284)</f>
        <v>-0.51500000000000057</v>
      </c>
      <c r="U284" s="275">
        <f>(100-W284)</f>
        <v>58.95</v>
      </c>
      <c r="V284" s="275">
        <f>(100-X284)</f>
        <v>58.96</v>
      </c>
      <c r="W284" s="276">
        <v>41.05</v>
      </c>
      <c r="X284" s="276">
        <v>41.04</v>
      </c>
    </row>
    <row r="285" spans="1:24">
      <c r="A285" s="255">
        <v>277</v>
      </c>
      <c r="B285" s="266">
        <v>1610571</v>
      </c>
      <c r="C285" s="267">
        <v>42672</v>
      </c>
      <c r="D285" s="267">
        <v>42676</v>
      </c>
      <c r="E285" s="268" t="s">
        <v>400</v>
      </c>
      <c r="F285" s="268">
        <v>25</v>
      </c>
      <c r="G285" s="269">
        <v>7.53</v>
      </c>
      <c r="H285" s="270">
        <v>58.99</v>
      </c>
      <c r="I285" s="268">
        <v>0.02</v>
      </c>
      <c r="J285" s="268">
        <v>2</v>
      </c>
      <c r="K285" s="268" t="s">
        <v>401</v>
      </c>
      <c r="L285" s="268">
        <v>1</v>
      </c>
      <c r="M285" s="268">
        <v>0.1</v>
      </c>
      <c r="N285" s="268">
        <v>0.01</v>
      </c>
      <c r="O285" s="271">
        <f>ROUNDDOWN((3060*H285/100),0)</f>
        <v>1805</v>
      </c>
      <c r="R285" s="273">
        <f>(H285)</f>
        <v>58.99</v>
      </c>
      <c r="S285" s="273">
        <f>AVERAGE(U285:V285)</f>
        <v>59.397999999999996</v>
      </c>
      <c r="T285" s="274">
        <f>(R285-S285)</f>
        <v>-0.40799999999999415</v>
      </c>
      <c r="U285" s="275">
        <f>(100-W285)</f>
        <v>59.478000000000002</v>
      </c>
      <c r="V285" s="275">
        <f>(100-X285)</f>
        <v>59.317999999999998</v>
      </c>
      <c r="W285" s="276">
        <v>40.521999999999998</v>
      </c>
      <c r="X285" s="276">
        <v>40.682000000000002</v>
      </c>
    </row>
    <row r="286" spans="1:24">
      <c r="A286" s="255">
        <v>278</v>
      </c>
      <c r="B286" s="266">
        <v>1611572</v>
      </c>
      <c r="C286" s="267">
        <v>42699</v>
      </c>
      <c r="D286" s="267">
        <v>42703</v>
      </c>
      <c r="E286" s="268" t="s">
        <v>400</v>
      </c>
      <c r="F286" s="268">
        <v>30</v>
      </c>
      <c r="G286" s="269">
        <v>8.74</v>
      </c>
      <c r="H286" s="270">
        <v>59.96</v>
      </c>
      <c r="I286" s="268">
        <v>0.02</v>
      </c>
      <c r="J286" s="268">
        <v>2</v>
      </c>
      <c r="K286" s="268" t="s">
        <v>401</v>
      </c>
      <c r="L286" s="268">
        <v>1</v>
      </c>
      <c r="M286" s="268">
        <v>0.1</v>
      </c>
      <c r="N286" s="268">
        <v>0.01</v>
      </c>
      <c r="O286" s="271">
        <f>ROUNDDOWN((3060*H286/100),0)</f>
        <v>1834</v>
      </c>
      <c r="P286" s="277">
        <f>(O286*2)</f>
        <v>3668</v>
      </c>
      <c r="R286" s="273">
        <f>(H286)</f>
        <v>59.96</v>
      </c>
      <c r="S286" s="273">
        <f>AVERAGE(U286:V286)</f>
        <v>59.57</v>
      </c>
      <c r="T286" s="274">
        <f>(R286-S286)</f>
        <v>0.39000000000000057</v>
      </c>
      <c r="U286" s="275">
        <f>(100-W286)</f>
        <v>59.44</v>
      </c>
      <c r="V286" s="275">
        <f>(100-X286)</f>
        <v>59.7</v>
      </c>
      <c r="W286" s="276">
        <v>40.56</v>
      </c>
      <c r="X286" s="276">
        <v>40.299999999999997</v>
      </c>
    </row>
    <row r="287" spans="1:24">
      <c r="A287" s="255">
        <v>279</v>
      </c>
      <c r="B287" s="266">
        <v>1612573</v>
      </c>
      <c r="C287" s="267">
        <v>42710</v>
      </c>
      <c r="D287" s="267">
        <v>42713</v>
      </c>
      <c r="E287" s="268" t="s">
        <v>400</v>
      </c>
      <c r="F287" s="268">
        <v>30</v>
      </c>
      <c r="G287" s="269">
        <v>8.25</v>
      </c>
      <c r="H287" s="270">
        <v>59.67</v>
      </c>
      <c r="I287" s="268">
        <v>0.01</v>
      </c>
      <c r="J287" s="268">
        <v>2</v>
      </c>
      <c r="K287" s="268" t="s">
        <v>401</v>
      </c>
      <c r="L287" s="268">
        <v>1</v>
      </c>
      <c r="M287" s="268">
        <v>0.1</v>
      </c>
      <c r="N287" s="268">
        <v>0.01</v>
      </c>
      <c r="O287" s="271">
        <f>ROUNDDOWN((3060*H287/100),0)</f>
        <v>1825</v>
      </c>
      <c r="P287" s="277">
        <f>(O287*2)</f>
        <v>3650</v>
      </c>
      <c r="R287" s="273">
        <f>(H287)</f>
        <v>59.67</v>
      </c>
      <c r="S287" s="273">
        <f>AVERAGE(U287:V287)</f>
        <v>58.515000000000001</v>
      </c>
      <c r="T287" s="274">
        <f>(R287-S287)</f>
        <v>1.1550000000000011</v>
      </c>
      <c r="U287" s="275">
        <f>(100-W287)</f>
        <v>58.54</v>
      </c>
      <c r="V287" s="275">
        <f>(100-X287)</f>
        <v>58.49</v>
      </c>
      <c r="W287" s="276">
        <v>41.46</v>
      </c>
      <c r="X287" s="276">
        <v>41.51</v>
      </c>
    </row>
    <row r="288" spans="1:24">
      <c r="A288" s="255">
        <v>280</v>
      </c>
      <c r="B288" s="266">
        <v>1612574</v>
      </c>
      <c r="C288" s="267">
        <v>42726</v>
      </c>
      <c r="D288" s="267">
        <v>42731</v>
      </c>
      <c r="E288" s="268" t="s">
        <v>400</v>
      </c>
      <c r="F288" s="268">
        <v>30</v>
      </c>
      <c r="G288" s="269">
        <v>7.76</v>
      </c>
      <c r="H288" s="270">
        <v>59.6</v>
      </c>
      <c r="I288" s="268">
        <v>0.01</v>
      </c>
      <c r="J288" s="268">
        <v>2</v>
      </c>
      <c r="K288" s="268" t="s">
        <v>401</v>
      </c>
      <c r="L288" s="268">
        <v>1</v>
      </c>
      <c r="M288" s="268">
        <v>0.1</v>
      </c>
      <c r="N288" s="268">
        <v>0.01</v>
      </c>
      <c r="O288" s="271">
        <f>ROUNDDOWN((3060*H288/100),0)</f>
        <v>1823</v>
      </c>
      <c r="P288" s="277">
        <f>(O288*2)</f>
        <v>3646</v>
      </c>
      <c r="R288" s="273">
        <f>(H288)</f>
        <v>59.6</v>
      </c>
      <c r="S288" s="273">
        <f>AVERAGE(U288:V288)</f>
        <v>59.302499999999995</v>
      </c>
      <c r="T288" s="274">
        <f>(R288-S288)</f>
        <v>0.29750000000000654</v>
      </c>
      <c r="U288" s="275">
        <f>(100-W288)</f>
        <v>59.231999999999999</v>
      </c>
      <c r="V288" s="275">
        <f>(100-X288)</f>
        <v>59.372999999999998</v>
      </c>
      <c r="W288" s="276">
        <v>40.768000000000001</v>
      </c>
      <c r="X288" s="276">
        <v>40.627000000000002</v>
      </c>
    </row>
    <row r="289" spans="1:24">
      <c r="A289" s="255">
        <v>281</v>
      </c>
      <c r="B289" s="266">
        <v>1612575</v>
      </c>
      <c r="C289" s="267">
        <v>42731</v>
      </c>
      <c r="D289" s="267">
        <v>42731</v>
      </c>
      <c r="E289" s="268" t="s">
        <v>400</v>
      </c>
      <c r="F289" s="268">
        <v>30</v>
      </c>
      <c r="G289" s="269">
        <v>7.83</v>
      </c>
      <c r="H289" s="270">
        <v>58.64</v>
      </c>
      <c r="I289" s="268">
        <v>0.01</v>
      </c>
      <c r="J289" s="268">
        <v>2</v>
      </c>
      <c r="K289" s="268" t="s">
        <v>401</v>
      </c>
      <c r="L289" s="268">
        <v>1</v>
      </c>
      <c r="M289" s="268">
        <v>0.1</v>
      </c>
      <c r="N289" s="268">
        <v>0.01</v>
      </c>
      <c r="O289" s="271">
        <f>ROUNDDOWN((3060*H289/100),0)</f>
        <v>1794</v>
      </c>
      <c r="P289" s="277">
        <f>(O289*2)</f>
        <v>3588</v>
      </c>
      <c r="R289" s="273">
        <f>(H289)</f>
        <v>58.64</v>
      </c>
      <c r="S289" s="273">
        <f>AVERAGE(U289:V289)</f>
        <v>58.664000000000001</v>
      </c>
      <c r="T289" s="274">
        <f>(R289-S289)</f>
        <v>-2.4000000000000909E-2</v>
      </c>
      <c r="U289" s="275">
        <f>(100-W289)</f>
        <v>58.515999999999998</v>
      </c>
      <c r="V289" s="275">
        <f>(100-X289)</f>
        <v>58.811999999999998</v>
      </c>
      <c r="W289" s="276">
        <v>41.484000000000002</v>
      </c>
      <c r="X289" s="276">
        <v>41.188000000000002</v>
      </c>
    </row>
    <row r="290" spans="1:24">
      <c r="A290" s="255">
        <v>282</v>
      </c>
      <c r="B290" s="266">
        <v>1701576</v>
      </c>
      <c r="C290" s="267">
        <v>42738</v>
      </c>
      <c r="D290" s="267">
        <v>42748</v>
      </c>
      <c r="E290" s="268" t="s">
        <v>400</v>
      </c>
      <c r="F290" s="268">
        <v>25</v>
      </c>
      <c r="G290" s="269">
        <v>8.06</v>
      </c>
      <c r="H290" s="270">
        <v>59.24</v>
      </c>
      <c r="I290" s="268">
        <v>0.02</v>
      </c>
      <c r="J290" s="268">
        <v>16</v>
      </c>
      <c r="K290" s="268" t="s">
        <v>401</v>
      </c>
      <c r="L290" s="268">
        <v>1</v>
      </c>
      <c r="M290" s="268">
        <v>0.1</v>
      </c>
      <c r="N290" s="268">
        <v>0.01</v>
      </c>
      <c r="O290" s="271">
        <f>ROUNDDOWN((3060*H290/100),0)</f>
        <v>1812</v>
      </c>
      <c r="P290" s="277">
        <f>(O290*2)</f>
        <v>3624</v>
      </c>
      <c r="R290" s="273">
        <f>(H290)</f>
        <v>59.24</v>
      </c>
      <c r="S290" s="273">
        <f>AVERAGE(U290:V290)</f>
        <v>59.356499999999997</v>
      </c>
      <c r="T290" s="274">
        <f>(R290-S290)</f>
        <v>-0.11649999999999494</v>
      </c>
      <c r="U290" s="275">
        <f>(100-W290)</f>
        <v>59.32</v>
      </c>
      <c r="V290" s="275">
        <f>(100-X290)</f>
        <v>59.393000000000001</v>
      </c>
      <c r="W290" s="276">
        <v>40.68</v>
      </c>
      <c r="X290" s="276">
        <v>40.606999999999999</v>
      </c>
    </row>
    <row r="291" spans="1:24">
      <c r="A291" s="255">
        <v>283</v>
      </c>
      <c r="B291" s="266">
        <v>1701577</v>
      </c>
      <c r="C291" s="267">
        <v>42745</v>
      </c>
      <c r="D291" s="267">
        <v>42748</v>
      </c>
      <c r="E291" s="268" t="s">
        <v>400</v>
      </c>
      <c r="F291" s="268">
        <v>30</v>
      </c>
      <c r="G291" s="269">
        <v>8.5299999999999994</v>
      </c>
      <c r="H291" s="270">
        <v>59.57</v>
      </c>
      <c r="I291" s="268">
        <v>0.01</v>
      </c>
      <c r="J291" s="268">
        <v>12</v>
      </c>
      <c r="K291" s="268" t="s">
        <v>401</v>
      </c>
      <c r="L291" s="268">
        <v>1</v>
      </c>
      <c r="M291" s="268">
        <v>0.1</v>
      </c>
      <c r="N291" s="268">
        <v>0.01</v>
      </c>
      <c r="O291" s="271">
        <f>ROUNDDOWN((3060*H291/100),0)</f>
        <v>1822</v>
      </c>
      <c r="R291" s="273">
        <f>(H291)</f>
        <v>59.57</v>
      </c>
      <c r="S291" s="273">
        <f>AVERAGE(U291:V291)</f>
        <v>59.588000000000001</v>
      </c>
      <c r="T291" s="274">
        <f>(R291-S291)</f>
        <v>-1.8000000000000682E-2</v>
      </c>
      <c r="U291" s="275">
        <f>(100-W291)</f>
        <v>59.612000000000002</v>
      </c>
      <c r="V291" s="275">
        <f>(100-X291)</f>
        <v>59.564</v>
      </c>
      <c r="W291" s="276">
        <v>40.387999999999998</v>
      </c>
      <c r="X291" s="276">
        <v>40.436</v>
      </c>
    </row>
    <row r="292" spans="1:24">
      <c r="A292" s="255">
        <v>284</v>
      </c>
      <c r="B292" s="266">
        <v>1701578</v>
      </c>
      <c r="C292" s="267">
        <v>42746</v>
      </c>
      <c r="D292" s="267">
        <v>42748</v>
      </c>
      <c r="E292" s="268" t="s">
        <v>400</v>
      </c>
      <c r="F292" s="268">
        <v>25</v>
      </c>
      <c r="G292" s="269">
        <v>8.3000000000000007</v>
      </c>
      <c r="H292" s="270">
        <v>59.53</v>
      </c>
      <c r="I292" s="268">
        <v>0.01</v>
      </c>
      <c r="J292" s="268">
        <v>16</v>
      </c>
      <c r="K292" s="268" t="s">
        <v>401</v>
      </c>
      <c r="L292" s="268">
        <v>1</v>
      </c>
      <c r="M292" s="268">
        <v>0.1</v>
      </c>
      <c r="N292" s="268">
        <v>0.01</v>
      </c>
      <c r="O292" s="271">
        <f>ROUNDDOWN((3060*H292/100),0)</f>
        <v>1821</v>
      </c>
      <c r="P292" s="277">
        <f>(O292*2)</f>
        <v>3642</v>
      </c>
      <c r="R292" s="273">
        <f>(H292)</f>
        <v>59.53</v>
      </c>
      <c r="S292" s="273">
        <f>AVERAGE(U292:V292)</f>
        <v>59.348500000000001</v>
      </c>
      <c r="T292" s="274">
        <f>(R292-S292)</f>
        <v>0.18149999999999977</v>
      </c>
      <c r="U292" s="275">
        <f>(100-W292)</f>
        <v>59.267000000000003</v>
      </c>
      <c r="V292" s="275">
        <f>(100-X292)</f>
        <v>59.43</v>
      </c>
      <c r="W292" s="276">
        <v>40.732999999999997</v>
      </c>
      <c r="X292" s="276">
        <v>40.57</v>
      </c>
    </row>
    <row r="293" spans="1:24">
      <c r="A293" s="255">
        <v>285</v>
      </c>
      <c r="B293" s="266">
        <v>1701579</v>
      </c>
      <c r="C293" s="267">
        <v>42759</v>
      </c>
      <c r="D293" s="267">
        <v>42769</v>
      </c>
      <c r="E293" s="268" t="s">
        <v>400</v>
      </c>
      <c r="F293" s="268">
        <v>20</v>
      </c>
      <c r="G293" s="269">
        <v>7.88</v>
      </c>
      <c r="H293" s="270">
        <v>59.7</v>
      </c>
      <c r="I293" s="268">
        <v>0.02</v>
      </c>
      <c r="J293" s="268">
        <v>2</v>
      </c>
      <c r="K293" s="268" t="s">
        <v>401</v>
      </c>
      <c r="L293" s="268">
        <v>1</v>
      </c>
      <c r="M293" s="268">
        <v>0.1</v>
      </c>
      <c r="N293" s="268">
        <v>0.01</v>
      </c>
      <c r="O293" s="271">
        <f>ROUNDDOWN((3060*H293/100),0)</f>
        <v>1826</v>
      </c>
      <c r="P293" s="277">
        <f>(O293*2)</f>
        <v>3652</v>
      </c>
      <c r="R293" s="273">
        <f>(H293)</f>
        <v>59.7</v>
      </c>
      <c r="S293" s="273">
        <f>AVERAGE(U293:V293)</f>
        <v>59.35</v>
      </c>
      <c r="T293" s="274">
        <f>(R293-S293)</f>
        <v>0.35000000000000142</v>
      </c>
      <c r="U293" s="275">
        <f>(100-W293)</f>
        <v>59.27</v>
      </c>
      <c r="V293" s="275">
        <f>(100-X293)</f>
        <v>59.43</v>
      </c>
      <c r="W293" s="276">
        <v>40.729999999999997</v>
      </c>
      <c r="X293" s="276">
        <v>40.57</v>
      </c>
    </row>
    <row r="294" spans="1:24">
      <c r="A294" s="255">
        <v>286</v>
      </c>
      <c r="B294" s="266">
        <v>1701580</v>
      </c>
      <c r="C294" s="267">
        <v>42765</v>
      </c>
      <c r="D294" s="267">
        <v>42767</v>
      </c>
      <c r="E294" s="268" t="s">
        <v>400</v>
      </c>
      <c r="F294" s="268">
        <v>25</v>
      </c>
      <c r="G294" s="269">
        <v>8.51</v>
      </c>
      <c r="H294" s="270">
        <v>59.37</v>
      </c>
      <c r="I294" s="268">
        <v>0.01</v>
      </c>
      <c r="J294" s="268">
        <v>2</v>
      </c>
      <c r="K294" s="268" t="s">
        <v>401</v>
      </c>
      <c r="L294" s="268">
        <v>1</v>
      </c>
      <c r="M294" s="268">
        <v>0.1</v>
      </c>
      <c r="N294" s="268">
        <v>0.01</v>
      </c>
      <c r="O294" s="271">
        <f>ROUNDDOWN((3060*H294/100),0)</f>
        <v>1816</v>
      </c>
      <c r="P294" s="277">
        <f>(O294*2)</f>
        <v>3632</v>
      </c>
      <c r="R294" s="273">
        <f>(H294)</f>
        <v>59.37</v>
      </c>
      <c r="S294" s="273">
        <f>AVERAGE(U294:V294)</f>
        <v>59.085999999999999</v>
      </c>
      <c r="T294" s="274">
        <f>(R294-S294)</f>
        <v>0.28399999999999892</v>
      </c>
      <c r="U294" s="275">
        <f>(100-W294)</f>
        <v>59.085999999999999</v>
      </c>
      <c r="V294" s="275">
        <f>(100-X294)</f>
        <v>59.085999999999999</v>
      </c>
      <c r="W294" s="276">
        <v>40.914000000000001</v>
      </c>
      <c r="X294" s="276">
        <v>40.914000000000001</v>
      </c>
    </row>
    <row r="295" spans="1:24">
      <c r="A295" s="255">
        <v>287</v>
      </c>
      <c r="B295" s="266">
        <v>1702581</v>
      </c>
      <c r="C295" s="267">
        <v>42768</v>
      </c>
      <c r="D295" s="267">
        <v>42772</v>
      </c>
      <c r="E295" s="268" t="s">
        <v>400</v>
      </c>
      <c r="F295" s="268">
        <v>25</v>
      </c>
      <c r="G295" s="269">
        <v>8.14</v>
      </c>
      <c r="H295" s="270">
        <v>59.64</v>
      </c>
      <c r="I295" s="268">
        <v>0.02</v>
      </c>
      <c r="J295" s="268">
        <v>2</v>
      </c>
      <c r="K295" s="268" t="s">
        <v>401</v>
      </c>
      <c r="L295" s="268">
        <v>1</v>
      </c>
      <c r="M295" s="268">
        <v>0.1</v>
      </c>
      <c r="N295" s="268">
        <v>0.01</v>
      </c>
      <c r="O295" s="271">
        <f>ROUNDDOWN((3060*H295/100),0)</f>
        <v>1824</v>
      </c>
      <c r="P295" s="277">
        <f>(O295*2)</f>
        <v>3648</v>
      </c>
      <c r="R295" s="273">
        <f>(H295)</f>
        <v>59.64</v>
      </c>
      <c r="S295" s="273">
        <f>AVERAGE(U295:V295)</f>
        <v>59.337499999999999</v>
      </c>
      <c r="T295" s="274">
        <f>(R295-S295)</f>
        <v>0.30250000000000199</v>
      </c>
      <c r="U295" s="275">
        <f>(100-W295)</f>
        <v>59.268000000000001</v>
      </c>
      <c r="V295" s="275">
        <f>(100-X295)</f>
        <v>59.406999999999996</v>
      </c>
      <c r="W295" s="276">
        <v>40.731999999999999</v>
      </c>
      <c r="X295" s="276">
        <v>40.593000000000004</v>
      </c>
    </row>
    <row r="296" spans="1:24">
      <c r="A296" s="255">
        <v>288</v>
      </c>
      <c r="B296" s="266">
        <v>1702582</v>
      </c>
      <c r="C296" s="267">
        <v>42780</v>
      </c>
      <c r="D296" s="267">
        <v>42782</v>
      </c>
      <c r="E296" s="268" t="s">
        <v>400</v>
      </c>
      <c r="F296" s="268">
        <v>25</v>
      </c>
      <c r="G296" s="269">
        <v>7.9</v>
      </c>
      <c r="H296" s="270">
        <v>59.72</v>
      </c>
      <c r="I296" s="268">
        <v>0.01</v>
      </c>
      <c r="J296" s="268">
        <v>2</v>
      </c>
      <c r="K296" s="268" t="s">
        <v>401</v>
      </c>
      <c r="L296" s="268">
        <v>1</v>
      </c>
      <c r="M296" s="268">
        <v>0.1</v>
      </c>
      <c r="N296" s="268">
        <v>0.01</v>
      </c>
      <c r="O296" s="271">
        <f>ROUNDDOWN((3060*H296/100),0)</f>
        <v>1827</v>
      </c>
      <c r="P296" s="277">
        <f>(O296*2)</f>
        <v>3654</v>
      </c>
      <c r="R296" s="273">
        <f>(H296)</f>
        <v>59.72</v>
      </c>
      <c r="S296" s="273">
        <f>AVERAGE(U296:V296)</f>
        <v>59.566000000000003</v>
      </c>
      <c r="T296" s="274">
        <f>(R296-S296)</f>
        <v>0.15399999999999636</v>
      </c>
      <c r="U296" s="275">
        <f>(100-W296)</f>
        <v>59.57</v>
      </c>
      <c r="V296" s="275">
        <f>(100-X296)</f>
        <v>59.561999999999998</v>
      </c>
      <c r="W296" s="276">
        <v>40.43</v>
      </c>
      <c r="X296" s="276">
        <v>40.438000000000002</v>
      </c>
    </row>
    <row r="297" spans="1:24">
      <c r="A297" s="255">
        <v>289</v>
      </c>
      <c r="B297" s="266">
        <v>1702583</v>
      </c>
      <c r="C297" s="267">
        <v>42783</v>
      </c>
      <c r="D297" s="267">
        <v>42789</v>
      </c>
      <c r="E297" s="268" t="s">
        <v>400</v>
      </c>
      <c r="F297" s="268">
        <v>35</v>
      </c>
      <c r="G297" s="269">
        <v>7.78</v>
      </c>
      <c r="H297" s="270">
        <v>59.66</v>
      </c>
      <c r="I297" s="268">
        <v>0.01</v>
      </c>
      <c r="J297" s="268">
        <v>2</v>
      </c>
      <c r="K297" s="268" t="s">
        <v>401</v>
      </c>
      <c r="L297" s="268">
        <v>1</v>
      </c>
      <c r="M297" s="268">
        <v>0.1</v>
      </c>
      <c r="N297" s="268">
        <v>0.01</v>
      </c>
      <c r="O297" s="271">
        <f>ROUNDDOWN((3060*H297/100),0)</f>
        <v>1825</v>
      </c>
      <c r="P297" s="277">
        <f>(O297*2)</f>
        <v>3650</v>
      </c>
      <c r="R297" s="273">
        <f>(H297)</f>
        <v>59.66</v>
      </c>
      <c r="S297" s="273">
        <f>AVERAGE(U297:V297)</f>
        <v>58.861499999999999</v>
      </c>
      <c r="T297" s="274">
        <f>(R297-S297)</f>
        <v>0.7984999999999971</v>
      </c>
      <c r="U297" s="275">
        <f>(100-W297)</f>
        <v>58.85</v>
      </c>
      <c r="V297" s="275">
        <f>(100-X297)</f>
        <v>58.872999999999998</v>
      </c>
      <c r="W297" s="276">
        <v>41.15</v>
      </c>
      <c r="X297" s="276">
        <v>41.127000000000002</v>
      </c>
    </row>
    <row r="298" spans="1:24">
      <c r="A298" s="255">
        <v>290</v>
      </c>
      <c r="B298" s="266">
        <v>1702584</v>
      </c>
      <c r="C298" s="267">
        <v>42790</v>
      </c>
      <c r="D298" s="267">
        <v>42797</v>
      </c>
      <c r="E298" s="268" t="s">
        <v>400</v>
      </c>
      <c r="F298" s="268">
        <v>25</v>
      </c>
      <c r="G298" s="269">
        <v>7.52</v>
      </c>
      <c r="H298" s="270">
        <v>60</v>
      </c>
      <c r="I298" s="268">
        <v>0.01</v>
      </c>
      <c r="J298" s="268">
        <v>2</v>
      </c>
      <c r="K298" s="268" t="s">
        <v>401</v>
      </c>
      <c r="L298" s="268">
        <v>1</v>
      </c>
      <c r="M298" s="268">
        <v>0.1</v>
      </c>
      <c r="N298" s="268">
        <v>0.02</v>
      </c>
      <c r="O298" s="271">
        <f>ROUNDDOWN((3060*H298/100),0)</f>
        <v>1836</v>
      </c>
      <c r="P298" s="277">
        <f>(O298*2)</f>
        <v>3672</v>
      </c>
      <c r="R298" s="273">
        <f>(H298)</f>
        <v>60</v>
      </c>
      <c r="S298" s="273">
        <f>AVERAGE(U298:V298)</f>
        <v>59.470500000000001</v>
      </c>
      <c r="T298" s="274">
        <f>(R298-S298)</f>
        <v>0.52949999999999875</v>
      </c>
      <c r="U298" s="275">
        <f>(100-W298)</f>
        <v>59.351999999999997</v>
      </c>
      <c r="V298" s="275">
        <f>(100-X298)</f>
        <v>59.588999999999999</v>
      </c>
      <c r="W298" s="276">
        <v>40.648000000000003</v>
      </c>
      <c r="X298" s="276">
        <v>40.411000000000001</v>
      </c>
    </row>
    <row r="299" spans="1:24">
      <c r="A299" s="255">
        <v>291</v>
      </c>
      <c r="B299" s="266">
        <v>1705585</v>
      </c>
      <c r="C299" s="267">
        <v>42872</v>
      </c>
      <c r="D299" s="267">
        <v>42874</v>
      </c>
      <c r="E299" s="268" t="s">
        <v>400</v>
      </c>
      <c r="F299" s="268">
        <v>30</v>
      </c>
      <c r="G299" s="269">
        <v>7.68</v>
      </c>
      <c r="H299" s="270">
        <v>59.65</v>
      </c>
      <c r="I299" s="268">
        <v>0.02</v>
      </c>
      <c r="J299" s="268">
        <v>12</v>
      </c>
      <c r="K299" s="268" t="s">
        <v>401</v>
      </c>
      <c r="L299" s="268">
        <v>1</v>
      </c>
      <c r="M299" s="268">
        <v>0.1</v>
      </c>
      <c r="N299" s="268">
        <v>0.01</v>
      </c>
      <c r="O299" s="271">
        <f>ROUNDDOWN((3060*H299/100),0)</f>
        <v>1825</v>
      </c>
      <c r="P299" s="277">
        <f>(O299*2)</f>
        <v>3650</v>
      </c>
      <c r="R299" s="273">
        <f>(H299)</f>
        <v>59.65</v>
      </c>
      <c r="S299" s="273">
        <f>AVERAGE(U299:V299)</f>
        <v>59.308</v>
      </c>
      <c r="T299" s="274">
        <f>(R299-S299)</f>
        <v>0.34199999999999875</v>
      </c>
      <c r="U299" s="275">
        <f>(100-W299)</f>
        <v>59.335999999999999</v>
      </c>
      <c r="V299" s="275">
        <f>(100-X299)</f>
        <v>59.28</v>
      </c>
      <c r="W299" s="276">
        <v>40.664000000000001</v>
      </c>
      <c r="X299" s="276">
        <v>40.72</v>
      </c>
    </row>
    <row r="300" spans="1:24">
      <c r="A300" s="255">
        <v>292</v>
      </c>
      <c r="B300" s="266">
        <v>1705586</v>
      </c>
      <c r="C300" s="267">
        <v>42872</v>
      </c>
      <c r="D300" s="267">
        <v>42874</v>
      </c>
      <c r="E300" s="268" t="s">
        <v>400</v>
      </c>
      <c r="F300" s="268">
        <v>30</v>
      </c>
      <c r="G300" s="269">
        <v>7.69</v>
      </c>
      <c r="H300" s="270">
        <v>59.41</v>
      </c>
      <c r="I300" s="268">
        <v>0.02</v>
      </c>
      <c r="J300" s="268">
        <v>18</v>
      </c>
      <c r="K300" s="268" t="s">
        <v>401</v>
      </c>
      <c r="L300" s="268">
        <v>1</v>
      </c>
      <c r="M300" s="268">
        <v>0.1</v>
      </c>
      <c r="N300" s="268">
        <v>0.01</v>
      </c>
      <c r="O300" s="271">
        <f>ROUNDDOWN((3060*H300/100),0)</f>
        <v>1817</v>
      </c>
      <c r="P300" s="277">
        <f>(O300*2)</f>
        <v>3634</v>
      </c>
      <c r="R300" s="273">
        <f>(H300)</f>
        <v>59.41</v>
      </c>
      <c r="S300" s="273">
        <f>AVERAGE(U300:V300)</f>
        <v>59.109000000000002</v>
      </c>
      <c r="T300" s="274">
        <f>(R300-S300)</f>
        <v>0.30099999999999483</v>
      </c>
      <c r="U300" s="275">
        <f>(100-W300)</f>
        <v>59.1</v>
      </c>
      <c r="V300" s="275">
        <f>(100-X300)</f>
        <v>59.118000000000002</v>
      </c>
      <c r="W300" s="276">
        <v>40.9</v>
      </c>
      <c r="X300" s="276">
        <v>40.881999999999998</v>
      </c>
    </row>
    <row r="301" spans="1:24">
      <c r="A301" s="255">
        <v>293</v>
      </c>
      <c r="B301" s="266">
        <v>1705587</v>
      </c>
      <c r="C301" s="267">
        <v>42872</v>
      </c>
      <c r="D301" s="267">
        <v>42874</v>
      </c>
      <c r="E301" s="268" t="s">
        <v>400</v>
      </c>
      <c r="F301" s="268">
        <v>30</v>
      </c>
      <c r="G301" s="269">
        <v>7.67</v>
      </c>
      <c r="H301" s="270">
        <v>59.63</v>
      </c>
      <c r="I301" s="268">
        <v>0.03</v>
      </c>
      <c r="J301" s="268">
        <v>2</v>
      </c>
      <c r="K301" s="268" t="s">
        <v>401</v>
      </c>
      <c r="L301" s="268">
        <v>1</v>
      </c>
      <c r="M301" s="268">
        <v>0.1</v>
      </c>
      <c r="N301" s="268">
        <v>0.01</v>
      </c>
      <c r="O301" s="271">
        <f>ROUNDDOWN((3060*H301/100),0)</f>
        <v>1824</v>
      </c>
      <c r="P301" s="277">
        <f>(O301*2)</f>
        <v>3648</v>
      </c>
      <c r="R301" s="273">
        <f>(H301)</f>
        <v>59.63</v>
      </c>
      <c r="S301" s="273">
        <f>AVERAGE(U301:V301)</f>
        <v>59.099000000000004</v>
      </c>
      <c r="T301" s="274">
        <f>(R301-S301)</f>
        <v>0.53099999999999881</v>
      </c>
      <c r="U301" s="275">
        <f>(100-W301)</f>
        <v>59.154000000000003</v>
      </c>
      <c r="V301" s="275">
        <f>(100-X301)</f>
        <v>59.043999999999997</v>
      </c>
      <c r="W301" s="276">
        <v>40.845999999999997</v>
      </c>
      <c r="X301" s="276">
        <v>40.956000000000003</v>
      </c>
    </row>
    <row r="302" spans="1:24">
      <c r="A302" s="255">
        <v>294</v>
      </c>
      <c r="B302" s="266">
        <v>1705588</v>
      </c>
      <c r="C302" s="267">
        <v>42886</v>
      </c>
      <c r="D302" s="267">
        <v>42891</v>
      </c>
      <c r="E302" s="268" t="s">
        <v>400</v>
      </c>
      <c r="F302" s="268">
        <v>30</v>
      </c>
      <c r="G302" s="269">
        <v>7.49</v>
      </c>
      <c r="H302" s="270">
        <v>59.67</v>
      </c>
      <c r="I302" s="268">
        <v>0.02</v>
      </c>
      <c r="J302" s="268">
        <v>8</v>
      </c>
      <c r="K302" s="268" t="s">
        <v>401</v>
      </c>
      <c r="L302" s="268">
        <v>1</v>
      </c>
      <c r="M302" s="268">
        <v>0.1</v>
      </c>
      <c r="N302" s="268">
        <v>0.01</v>
      </c>
      <c r="O302" s="271">
        <f>ROUNDDOWN((3060*H302/100),0)</f>
        <v>1825</v>
      </c>
      <c r="P302" s="277">
        <f>(O302*2)</f>
        <v>3650</v>
      </c>
      <c r="R302" s="273">
        <f>(H302)</f>
        <v>59.67</v>
      </c>
      <c r="S302" s="273">
        <f>AVERAGE(U302:V302)</f>
        <v>59.22</v>
      </c>
      <c r="T302" s="274">
        <f>(R302-S302)</f>
        <v>0.45000000000000284</v>
      </c>
      <c r="U302" s="275">
        <f>(100-W302)</f>
        <v>59.2</v>
      </c>
      <c r="V302" s="275">
        <f>(100-X302)</f>
        <v>59.24</v>
      </c>
      <c r="W302" s="276">
        <v>40.799999999999997</v>
      </c>
      <c r="X302" s="276">
        <v>40.76</v>
      </c>
    </row>
    <row r="303" spans="1:24">
      <c r="A303" s="255">
        <v>295</v>
      </c>
      <c r="B303" s="266">
        <v>1706589</v>
      </c>
      <c r="C303" s="267">
        <v>42912</v>
      </c>
      <c r="D303" s="267">
        <v>42914</v>
      </c>
      <c r="E303" s="268" t="s">
        <v>400</v>
      </c>
      <c r="F303" s="268">
        <v>25</v>
      </c>
      <c r="G303" s="269">
        <v>7.76</v>
      </c>
      <c r="H303" s="270">
        <v>58.54</v>
      </c>
      <c r="I303" s="268">
        <v>0.03</v>
      </c>
      <c r="J303" s="268">
        <v>2</v>
      </c>
      <c r="K303" s="268" t="s">
        <v>401</v>
      </c>
      <c r="L303" s="268">
        <v>1</v>
      </c>
      <c r="M303" s="268">
        <v>0.1</v>
      </c>
      <c r="N303" s="268">
        <v>0.01</v>
      </c>
      <c r="O303" s="271">
        <f>ROUNDDOWN((3060*H303/100),0)</f>
        <v>1791</v>
      </c>
      <c r="R303" s="273">
        <f>(H303)</f>
        <v>58.54</v>
      </c>
      <c r="S303" s="273">
        <f>AVERAGE(U303:V303)</f>
        <v>58.189499999999995</v>
      </c>
      <c r="T303" s="274">
        <f>(R303-S303)</f>
        <v>0.35050000000000381</v>
      </c>
      <c r="U303" s="275">
        <f>(100-W303)</f>
        <v>58.146000000000001</v>
      </c>
      <c r="V303" s="275">
        <f>(100-X303)</f>
        <v>58.232999999999997</v>
      </c>
      <c r="W303" s="276">
        <v>41.853999999999999</v>
      </c>
      <c r="X303" s="276">
        <v>41.767000000000003</v>
      </c>
    </row>
    <row r="304" spans="1:24">
      <c r="A304" s="255">
        <v>296</v>
      </c>
      <c r="B304" s="266">
        <v>1706590</v>
      </c>
      <c r="C304" s="267">
        <v>42908</v>
      </c>
      <c r="D304" s="267">
        <v>42914</v>
      </c>
      <c r="E304" s="268" t="s">
        <v>400</v>
      </c>
      <c r="F304" s="268">
        <v>25</v>
      </c>
      <c r="G304" s="269">
        <v>7.71</v>
      </c>
      <c r="H304" s="270">
        <v>58.85</v>
      </c>
      <c r="I304" s="268">
        <v>0.02</v>
      </c>
      <c r="J304" s="268">
        <v>10</v>
      </c>
      <c r="K304" s="268" t="s">
        <v>401</v>
      </c>
      <c r="L304" s="268">
        <v>1</v>
      </c>
      <c r="M304" s="268">
        <v>0.1</v>
      </c>
      <c r="N304" s="268">
        <v>0.01</v>
      </c>
      <c r="O304" s="271">
        <f>ROUNDDOWN((3060*H304/100),0)</f>
        <v>1800</v>
      </c>
      <c r="P304" s="277">
        <f>(O304*2)</f>
        <v>3600</v>
      </c>
      <c r="R304" s="273">
        <f>(H304)</f>
        <v>58.85</v>
      </c>
      <c r="S304" s="273">
        <f>AVERAGE(U304:V304)</f>
        <v>58.189499999999995</v>
      </c>
      <c r="T304" s="274">
        <f>(R304-S304)</f>
        <v>0.66050000000000608</v>
      </c>
      <c r="U304" s="275">
        <f>(100-W304)</f>
        <v>58.146000000000001</v>
      </c>
      <c r="V304" s="275">
        <f>(100-X304)</f>
        <v>58.232999999999997</v>
      </c>
      <c r="W304" s="276">
        <v>41.853999999999999</v>
      </c>
      <c r="X304" s="276">
        <v>41.767000000000003</v>
      </c>
    </row>
    <row r="305" spans="1:24">
      <c r="A305" s="255">
        <v>297</v>
      </c>
      <c r="B305" s="266">
        <v>1708591</v>
      </c>
      <c r="C305" s="267">
        <v>42963</v>
      </c>
      <c r="D305" s="267">
        <v>42969</v>
      </c>
      <c r="E305" s="268" t="s">
        <v>400</v>
      </c>
      <c r="F305" s="268">
        <v>20</v>
      </c>
      <c r="G305" s="269">
        <v>7.29</v>
      </c>
      <c r="H305" s="270">
        <v>59.2</v>
      </c>
      <c r="I305" s="268">
        <v>0.01</v>
      </c>
      <c r="J305" s="268">
        <v>14</v>
      </c>
      <c r="K305" s="268" t="s">
        <v>401</v>
      </c>
      <c r="L305" s="268">
        <v>1</v>
      </c>
      <c r="M305" s="268">
        <v>0.1</v>
      </c>
      <c r="N305" s="268">
        <v>0.01</v>
      </c>
      <c r="O305" s="271">
        <f>ROUNDDOWN((3060*H305/100),0)</f>
        <v>1811</v>
      </c>
      <c r="R305" s="273">
        <f>(H305)</f>
        <v>59.2</v>
      </c>
      <c r="S305" s="273">
        <f>AVERAGE(U305:V305)</f>
        <v>58.271999999999998</v>
      </c>
      <c r="T305" s="274">
        <f>(R305-S305)</f>
        <v>0.92800000000000438</v>
      </c>
      <c r="U305" s="275">
        <f>(100-W305)</f>
        <v>58.253</v>
      </c>
      <c r="V305" s="275">
        <f>(100-X305)</f>
        <v>58.290999999999997</v>
      </c>
      <c r="W305" s="276">
        <v>41.747</v>
      </c>
      <c r="X305" s="276">
        <v>41.709000000000003</v>
      </c>
    </row>
    <row r="306" spans="1:24">
      <c r="A306" s="255">
        <v>298</v>
      </c>
      <c r="B306" s="266">
        <v>1709592</v>
      </c>
      <c r="C306" s="267">
        <v>42979</v>
      </c>
      <c r="D306" s="267">
        <v>42984</v>
      </c>
      <c r="E306" s="268" t="s">
        <v>400</v>
      </c>
      <c r="F306" s="268">
        <v>30</v>
      </c>
      <c r="G306" s="269">
        <v>7.96</v>
      </c>
      <c r="H306" s="270">
        <v>58.71</v>
      </c>
      <c r="I306" s="268">
        <v>0.02</v>
      </c>
      <c r="J306" s="268">
        <v>2</v>
      </c>
      <c r="K306" s="268" t="s">
        <v>401</v>
      </c>
      <c r="L306" s="268">
        <v>1</v>
      </c>
      <c r="M306" s="268">
        <v>0.1</v>
      </c>
      <c r="N306" s="268">
        <v>0.01</v>
      </c>
      <c r="O306" s="271">
        <f>ROUNDDOWN((3060*H306/100),0)</f>
        <v>1796</v>
      </c>
      <c r="P306" s="277">
        <f>(O306*2)</f>
        <v>3592</v>
      </c>
      <c r="R306" s="273">
        <f>(H306)</f>
        <v>58.71</v>
      </c>
      <c r="S306" s="273">
        <f>AVERAGE(U306:V306)</f>
        <v>58.253</v>
      </c>
      <c r="T306" s="274">
        <f>(R306-S306)</f>
        <v>0.45700000000000074</v>
      </c>
      <c r="U306" s="275">
        <f>(100-W306)</f>
        <v>58.262</v>
      </c>
      <c r="V306" s="275">
        <f>(100-X306)</f>
        <v>58.244</v>
      </c>
      <c r="W306" s="276">
        <v>41.738</v>
      </c>
      <c r="X306" s="276">
        <v>41.756</v>
      </c>
    </row>
    <row r="307" spans="1:24">
      <c r="A307" s="255">
        <v>299</v>
      </c>
      <c r="B307" s="266">
        <v>1709593</v>
      </c>
      <c r="C307" s="267">
        <v>42989</v>
      </c>
      <c r="D307" s="267">
        <v>42991</v>
      </c>
      <c r="E307" s="268" t="s">
        <v>400</v>
      </c>
      <c r="F307" s="268">
        <v>40</v>
      </c>
      <c r="G307" s="269">
        <v>8.02</v>
      </c>
      <c r="H307" s="270">
        <v>58.2</v>
      </c>
      <c r="I307" s="268">
        <v>0.01</v>
      </c>
      <c r="J307" s="268">
        <v>2</v>
      </c>
      <c r="K307" s="268" t="s">
        <v>401</v>
      </c>
      <c r="L307" s="268">
        <v>1</v>
      </c>
      <c r="M307" s="268">
        <v>0.1</v>
      </c>
      <c r="N307" s="268">
        <v>0.01</v>
      </c>
      <c r="O307" s="271">
        <f>ROUNDDOWN((3060*H307/100),0)</f>
        <v>1780</v>
      </c>
      <c r="P307" s="277">
        <f>(O307*2)</f>
        <v>3560</v>
      </c>
      <c r="R307" s="273">
        <f>(H307)</f>
        <v>58.2</v>
      </c>
      <c r="S307" s="273">
        <f>AVERAGE(U307:V307)</f>
        <v>58.144999999999996</v>
      </c>
      <c r="T307" s="274">
        <f>(R307-S307)</f>
        <v>5.5000000000006821E-2</v>
      </c>
      <c r="U307" s="275">
        <f>(100-W307)</f>
        <v>58.18</v>
      </c>
      <c r="V307" s="275">
        <f>(100-X307)</f>
        <v>58.11</v>
      </c>
      <c r="W307" s="276">
        <v>41.82</v>
      </c>
      <c r="X307" s="276">
        <v>41.89</v>
      </c>
    </row>
    <row r="308" spans="1:24">
      <c r="A308" s="255">
        <v>300</v>
      </c>
      <c r="B308" s="266">
        <v>1709594</v>
      </c>
      <c r="C308" s="267">
        <v>42992</v>
      </c>
      <c r="D308" s="267">
        <v>43000</v>
      </c>
      <c r="E308" s="268" t="s">
        <v>400</v>
      </c>
      <c r="F308" s="268">
        <v>35</v>
      </c>
      <c r="G308" s="269">
        <v>7.96</v>
      </c>
      <c r="H308" s="270">
        <v>58.68</v>
      </c>
      <c r="I308" s="268">
        <v>0.01</v>
      </c>
      <c r="J308" s="268">
        <v>2</v>
      </c>
      <c r="K308" s="268" t="s">
        <v>401</v>
      </c>
      <c r="L308" s="268">
        <v>1</v>
      </c>
      <c r="M308" s="268">
        <v>0.1</v>
      </c>
      <c r="N308" s="268">
        <v>0.01</v>
      </c>
      <c r="O308" s="271">
        <f>ROUNDDOWN((3060*H308/100),0)</f>
        <v>1795</v>
      </c>
      <c r="P308" s="277">
        <f>(O308*2)</f>
        <v>3590</v>
      </c>
      <c r="R308" s="273">
        <f>(H308)</f>
        <v>58.68</v>
      </c>
      <c r="S308" s="273">
        <f>AVERAGE(U308:V308)</f>
        <v>57.954999999999998</v>
      </c>
      <c r="T308" s="274">
        <f>(R308-S308)</f>
        <v>0.72500000000000142</v>
      </c>
      <c r="U308" s="275">
        <f>(100-W308)</f>
        <v>57.94</v>
      </c>
      <c r="V308" s="275">
        <f>(100-X308)</f>
        <v>57.97</v>
      </c>
      <c r="W308" s="276">
        <v>42.06</v>
      </c>
      <c r="X308" s="276">
        <v>42.03</v>
      </c>
    </row>
    <row r="309" spans="1:24">
      <c r="A309" s="255">
        <v>301</v>
      </c>
      <c r="B309" s="266">
        <v>1710595</v>
      </c>
      <c r="C309" s="267">
        <v>43020</v>
      </c>
      <c r="D309" s="267">
        <v>43025</v>
      </c>
      <c r="E309" s="268" t="s">
        <v>400</v>
      </c>
      <c r="F309" s="268">
        <v>30</v>
      </c>
      <c r="G309" s="269">
        <v>7.94</v>
      </c>
      <c r="H309" s="270">
        <v>58.71</v>
      </c>
      <c r="I309" s="268">
        <v>0.01</v>
      </c>
      <c r="J309" s="268">
        <v>2</v>
      </c>
      <c r="K309" s="268" t="s">
        <v>401</v>
      </c>
      <c r="L309" s="268">
        <v>1</v>
      </c>
      <c r="M309" s="268">
        <v>0.1</v>
      </c>
      <c r="N309" s="268">
        <v>0.01</v>
      </c>
      <c r="O309" s="271">
        <f>ROUNDDOWN((3060*H309/100),0)</f>
        <v>1796</v>
      </c>
      <c r="R309" s="273">
        <f>(H309)</f>
        <v>58.71</v>
      </c>
      <c r="S309" s="273">
        <f>AVERAGE(U309:V309)</f>
        <v>58.488</v>
      </c>
      <c r="T309" s="274">
        <f>(R309-S309)</f>
        <v>0.22200000000000131</v>
      </c>
      <c r="U309" s="275">
        <f>(100-W309)</f>
        <v>58.572000000000003</v>
      </c>
      <c r="V309" s="275">
        <f>(100-X309)</f>
        <v>58.404000000000003</v>
      </c>
      <c r="W309" s="276">
        <v>41.427999999999997</v>
      </c>
      <c r="X309" s="276">
        <v>41.595999999999997</v>
      </c>
    </row>
    <row r="310" spans="1:24">
      <c r="A310" s="255">
        <v>302</v>
      </c>
      <c r="B310" s="266">
        <v>1710596</v>
      </c>
      <c r="C310" s="267">
        <v>43027</v>
      </c>
      <c r="D310" s="267">
        <v>43031</v>
      </c>
      <c r="E310" s="268" t="s">
        <v>400</v>
      </c>
      <c r="F310" s="268">
        <v>25</v>
      </c>
      <c r="G310" s="269">
        <v>7.81</v>
      </c>
      <c r="H310" s="270">
        <v>58.08</v>
      </c>
      <c r="I310" s="268">
        <v>0.01</v>
      </c>
      <c r="J310" s="268">
        <v>2</v>
      </c>
      <c r="K310" s="268" t="s">
        <v>401</v>
      </c>
      <c r="L310" s="268">
        <v>1</v>
      </c>
      <c r="M310" s="268">
        <v>0.1</v>
      </c>
      <c r="N310" s="268">
        <v>0.01</v>
      </c>
      <c r="O310" s="271">
        <f>ROUNDDOWN((3060*H310/100),0)</f>
        <v>1777</v>
      </c>
      <c r="P310" s="277">
        <f>(O310*2)</f>
        <v>3554</v>
      </c>
      <c r="R310" s="273">
        <f>(H310)</f>
        <v>58.08</v>
      </c>
      <c r="S310" s="273">
        <f>AVERAGE(U310:V310)</f>
        <v>58.100200000000001</v>
      </c>
      <c r="T310" s="274">
        <f>(R310-S310)</f>
        <v>-2.020000000000266E-2</v>
      </c>
      <c r="U310" s="275">
        <f>(100-W310)</f>
        <v>58.107399999999998</v>
      </c>
      <c r="V310" s="275">
        <f>(100-X310)</f>
        <v>58.093000000000004</v>
      </c>
      <c r="W310" s="276">
        <v>41.892600000000002</v>
      </c>
      <c r="X310" s="276">
        <v>41.906999999999996</v>
      </c>
    </row>
    <row r="311" spans="1:24">
      <c r="A311" s="255">
        <v>303</v>
      </c>
      <c r="B311" s="266">
        <v>1710597</v>
      </c>
      <c r="C311" s="267">
        <v>43034</v>
      </c>
      <c r="D311" s="267">
        <v>43035</v>
      </c>
      <c r="E311" s="268" t="s">
        <v>400</v>
      </c>
      <c r="F311" s="268">
        <v>25</v>
      </c>
      <c r="G311" s="269">
        <v>7.66</v>
      </c>
      <c r="H311" s="270">
        <v>58.19</v>
      </c>
      <c r="I311" s="268">
        <v>0.01</v>
      </c>
      <c r="J311" s="268">
        <v>8</v>
      </c>
      <c r="K311" s="268" t="s">
        <v>401</v>
      </c>
      <c r="L311" s="268">
        <v>1</v>
      </c>
      <c r="M311" s="268">
        <v>0.1</v>
      </c>
      <c r="N311" s="268">
        <v>0.02</v>
      </c>
      <c r="O311" s="271">
        <f>ROUNDDOWN((3060*H311/100),0)</f>
        <v>1780</v>
      </c>
      <c r="P311" s="277">
        <f>(O311*2)</f>
        <v>3560</v>
      </c>
      <c r="R311" s="273">
        <f>(H311)</f>
        <v>58.19</v>
      </c>
      <c r="S311" s="273">
        <f>AVERAGE(U311:V311)</f>
        <v>58.252499999999998</v>
      </c>
      <c r="T311" s="274">
        <f>(R311-S311)</f>
        <v>-6.25E-2</v>
      </c>
      <c r="U311" s="275">
        <f>(100-W311)</f>
        <v>58.173000000000002</v>
      </c>
      <c r="V311" s="275">
        <f>(100-X311)</f>
        <v>58.332000000000001</v>
      </c>
      <c r="W311" s="276">
        <v>41.826999999999998</v>
      </c>
      <c r="X311" s="276">
        <v>41.667999999999999</v>
      </c>
    </row>
    <row r="312" spans="1:24">
      <c r="A312" s="255">
        <v>304</v>
      </c>
      <c r="B312" s="266">
        <v>1711598</v>
      </c>
      <c r="C312" s="267">
        <v>43041</v>
      </c>
      <c r="D312" s="267">
        <v>43045</v>
      </c>
      <c r="E312" s="268" t="s">
        <v>400</v>
      </c>
      <c r="F312" s="268">
        <v>30</v>
      </c>
      <c r="G312" s="269">
        <v>7.9</v>
      </c>
      <c r="H312" s="270">
        <v>58.82</v>
      </c>
      <c r="I312" s="268">
        <v>0.02</v>
      </c>
      <c r="J312" s="268">
        <v>4</v>
      </c>
      <c r="K312" s="268" t="s">
        <v>401</v>
      </c>
      <c r="L312" s="268">
        <v>1</v>
      </c>
      <c r="M312" s="268">
        <v>0.1</v>
      </c>
      <c r="N312" s="268">
        <v>0.01</v>
      </c>
      <c r="O312" s="271">
        <f>ROUNDDOWN((3060*H312/100),0)</f>
        <v>1799</v>
      </c>
      <c r="P312" s="277">
        <f>(O312*2)</f>
        <v>3598</v>
      </c>
      <c r="R312" s="273">
        <f>(H312)</f>
        <v>58.82</v>
      </c>
      <c r="S312" s="273">
        <f>AVERAGE(U312:V312)</f>
        <v>58.188000000000002</v>
      </c>
      <c r="T312" s="274">
        <f>(R312-S312)</f>
        <v>0.6319999999999979</v>
      </c>
      <c r="U312" s="275">
        <f>(100-W312)</f>
        <v>58.064</v>
      </c>
      <c r="V312" s="275">
        <f>(100-X312)</f>
        <v>58.311999999999998</v>
      </c>
      <c r="W312" s="276">
        <v>41.936</v>
      </c>
      <c r="X312" s="276">
        <v>41.688000000000002</v>
      </c>
    </row>
    <row r="313" spans="1:24">
      <c r="A313" s="255">
        <v>305</v>
      </c>
      <c r="B313" s="266">
        <v>1712599</v>
      </c>
      <c r="C313" s="267">
        <v>43070</v>
      </c>
      <c r="D313" s="267">
        <v>43075</v>
      </c>
      <c r="E313" s="268" t="s">
        <v>400</v>
      </c>
      <c r="F313" s="268">
        <v>25</v>
      </c>
      <c r="G313" s="269">
        <v>7.85</v>
      </c>
      <c r="H313" s="270">
        <v>59.18</v>
      </c>
      <c r="I313" s="268">
        <v>0.01</v>
      </c>
      <c r="J313" s="268">
        <v>2</v>
      </c>
      <c r="K313" s="268" t="s">
        <v>401</v>
      </c>
      <c r="L313" s="268">
        <v>1</v>
      </c>
      <c r="M313" s="268">
        <v>0.1</v>
      </c>
      <c r="N313" s="268">
        <v>0.01</v>
      </c>
      <c r="O313" s="271">
        <f>ROUNDDOWN((3060*H313/100),0)</f>
        <v>1810</v>
      </c>
      <c r="P313" s="277">
        <f>(O313*2)</f>
        <v>3620</v>
      </c>
      <c r="R313" s="273">
        <f>(H313)</f>
        <v>59.18</v>
      </c>
      <c r="S313" s="273">
        <f>AVERAGE(U313:V313)</f>
        <v>58.234000000000002</v>
      </c>
      <c r="T313" s="274">
        <f>(R313-S313)</f>
        <v>0.94599999999999795</v>
      </c>
      <c r="U313" s="275">
        <f>(100-W313)</f>
        <v>58.329000000000001</v>
      </c>
      <c r="V313" s="275">
        <f>(100-X313)</f>
        <v>58.139000000000003</v>
      </c>
      <c r="W313" s="276">
        <v>41.670999999999999</v>
      </c>
      <c r="X313" s="276">
        <v>41.860999999999997</v>
      </c>
    </row>
    <row r="314" spans="1:24">
      <c r="A314" s="255">
        <v>306</v>
      </c>
      <c r="B314" s="266">
        <v>1712600</v>
      </c>
      <c r="C314" s="267">
        <v>43076</v>
      </c>
      <c r="D314" s="267">
        <v>43080</v>
      </c>
      <c r="E314" s="268" t="s">
        <v>400</v>
      </c>
      <c r="F314" s="268">
        <v>30</v>
      </c>
      <c r="G314" s="269">
        <v>7.93</v>
      </c>
      <c r="H314" s="270">
        <v>58.55</v>
      </c>
      <c r="I314" s="268">
        <v>0.02</v>
      </c>
      <c r="J314" s="268">
        <v>2</v>
      </c>
      <c r="K314" s="268" t="s">
        <v>401</v>
      </c>
      <c r="L314" s="268">
        <v>1</v>
      </c>
      <c r="M314" s="268">
        <v>0.1</v>
      </c>
      <c r="N314" s="268">
        <v>0.03</v>
      </c>
      <c r="O314" s="271">
        <f>ROUNDDOWN((3060*H314/100),0)</f>
        <v>1791</v>
      </c>
      <c r="R314" s="273">
        <f>(H314)</f>
        <v>58.55</v>
      </c>
      <c r="S314" s="273">
        <f>AVERAGE(U314:V314)</f>
        <v>58.138500000000001</v>
      </c>
      <c r="T314" s="274">
        <f>(R314-S314)</f>
        <v>0.41149999999999665</v>
      </c>
      <c r="U314" s="275">
        <f>(100-W314)</f>
        <v>58.11</v>
      </c>
      <c r="V314" s="275">
        <f>(100-X314)</f>
        <v>58.167000000000002</v>
      </c>
      <c r="W314" s="276">
        <v>41.89</v>
      </c>
      <c r="X314" s="276">
        <v>41.832999999999998</v>
      </c>
    </row>
    <row r="315" spans="1:24">
      <c r="A315" s="255">
        <v>307</v>
      </c>
      <c r="B315" s="266">
        <v>1712601</v>
      </c>
      <c r="C315" s="267">
        <v>43085</v>
      </c>
      <c r="D315" s="267">
        <v>43089</v>
      </c>
      <c r="E315" s="268" t="s">
        <v>400</v>
      </c>
      <c r="F315" s="268">
        <v>25</v>
      </c>
      <c r="G315" s="269">
        <v>7.8</v>
      </c>
      <c r="H315" s="270">
        <v>58.75</v>
      </c>
      <c r="I315" s="268">
        <v>0.02</v>
      </c>
      <c r="J315" s="268">
        <v>2</v>
      </c>
      <c r="K315" s="268" t="s">
        <v>401</v>
      </c>
      <c r="L315" s="268">
        <v>1</v>
      </c>
      <c r="M315" s="268">
        <v>0.1</v>
      </c>
      <c r="N315" s="268">
        <v>0.01</v>
      </c>
      <c r="O315" s="271">
        <f>ROUNDDOWN((3060*H315/100),0)</f>
        <v>1797</v>
      </c>
      <c r="R315" s="273">
        <f>(H315)</f>
        <v>58.75</v>
      </c>
      <c r="S315" s="273">
        <f>AVERAGE(U315:V315)</f>
        <v>58.042000000000002</v>
      </c>
      <c r="T315" s="274">
        <f>(R315-S315)</f>
        <v>0.70799999999999841</v>
      </c>
      <c r="U315" s="275">
        <f>(100-W315)</f>
        <v>58.072000000000003</v>
      </c>
      <c r="V315" s="275">
        <f>(100-X315)</f>
        <v>58.012</v>
      </c>
      <c r="W315" s="276">
        <v>41.927999999999997</v>
      </c>
      <c r="X315" s="276">
        <v>41.988</v>
      </c>
    </row>
    <row r="316" spans="1:24">
      <c r="A316" s="255">
        <v>308</v>
      </c>
      <c r="B316" s="266">
        <v>1712602</v>
      </c>
      <c r="C316" s="267">
        <v>43090</v>
      </c>
      <c r="D316" s="267">
        <v>43091</v>
      </c>
      <c r="E316" s="268" t="s">
        <v>400</v>
      </c>
      <c r="F316" s="268">
        <v>20</v>
      </c>
      <c r="G316" s="269">
        <v>7.17</v>
      </c>
      <c r="H316" s="270">
        <v>58.93</v>
      </c>
      <c r="I316" s="268">
        <v>0.01</v>
      </c>
      <c r="J316" s="268">
        <v>2</v>
      </c>
      <c r="K316" s="268" t="s">
        <v>401</v>
      </c>
      <c r="L316" s="268">
        <v>1</v>
      </c>
      <c r="M316" s="268">
        <v>0.1</v>
      </c>
      <c r="N316" s="268">
        <v>0.01</v>
      </c>
      <c r="O316" s="271">
        <f>ROUNDDOWN((3060*H316/100),0)</f>
        <v>1803</v>
      </c>
      <c r="P316" s="277">
        <f>(O316*2)</f>
        <v>3606</v>
      </c>
      <c r="R316" s="273">
        <f>(H316)</f>
        <v>58.93</v>
      </c>
      <c r="S316" s="273">
        <f>AVERAGE(U316:V316)</f>
        <v>58.415000000000006</v>
      </c>
      <c r="T316" s="274">
        <f>(R316-S316)</f>
        <v>0.51499999999999346</v>
      </c>
      <c r="U316" s="275">
        <f>(100-W316)</f>
        <v>58.31</v>
      </c>
      <c r="V316" s="275">
        <f>(100-X316)</f>
        <v>58.52</v>
      </c>
      <c r="W316" s="276">
        <v>41.69</v>
      </c>
      <c r="X316" s="276">
        <v>41.48</v>
      </c>
    </row>
    <row r="317" spans="1:24">
      <c r="A317" s="255">
        <v>309</v>
      </c>
      <c r="B317" s="266">
        <v>1801603</v>
      </c>
      <c r="C317" s="267">
        <v>43119</v>
      </c>
      <c r="D317" s="267">
        <v>43124</v>
      </c>
      <c r="E317" s="268" t="s">
        <v>400</v>
      </c>
      <c r="F317" s="268">
        <v>25</v>
      </c>
      <c r="G317" s="269">
        <v>8.1199999999999992</v>
      </c>
      <c r="H317" s="270">
        <v>59.51</v>
      </c>
      <c r="I317" s="268">
        <v>0.02</v>
      </c>
      <c r="J317" s="268">
        <v>10</v>
      </c>
      <c r="K317" s="268" t="s">
        <v>401</v>
      </c>
      <c r="L317" s="268">
        <v>1</v>
      </c>
      <c r="M317" s="268">
        <v>0.1</v>
      </c>
      <c r="N317" s="268">
        <v>0.01</v>
      </c>
      <c r="O317" s="271">
        <f>ROUNDDOWN((3060*H317/100),0)</f>
        <v>1821</v>
      </c>
      <c r="P317" s="277">
        <f>(O317*2)</f>
        <v>3642</v>
      </c>
      <c r="R317" s="273">
        <f>(H317)</f>
        <v>59.51</v>
      </c>
      <c r="S317" s="273">
        <f>AVERAGE(U317:V317)</f>
        <v>59.101500000000001</v>
      </c>
      <c r="T317" s="274">
        <f>(R317-S317)</f>
        <v>0.40849999999999653</v>
      </c>
      <c r="U317" s="275">
        <f>(100-W317)</f>
        <v>59.037999999999997</v>
      </c>
      <c r="V317" s="275">
        <f>(100-X317)</f>
        <v>59.164999999999999</v>
      </c>
      <c r="W317" s="276">
        <v>40.962000000000003</v>
      </c>
      <c r="X317" s="276">
        <v>40.835000000000001</v>
      </c>
    </row>
    <row r="318" spans="1:24">
      <c r="A318" s="255">
        <v>310</v>
      </c>
      <c r="B318" s="266">
        <v>1802604</v>
      </c>
      <c r="C318" s="267">
        <v>43136</v>
      </c>
      <c r="D318" s="267">
        <v>43140</v>
      </c>
      <c r="E318" s="268" t="s">
        <v>400</v>
      </c>
      <c r="F318" s="268">
        <v>35</v>
      </c>
      <c r="G318" s="269">
        <v>8.06</v>
      </c>
      <c r="H318" s="270">
        <v>59.99</v>
      </c>
      <c r="I318" s="268">
        <v>0.01</v>
      </c>
      <c r="J318" s="268">
        <v>2</v>
      </c>
      <c r="K318" s="268" t="s">
        <v>401</v>
      </c>
      <c r="L318" s="268">
        <v>1</v>
      </c>
      <c r="M318" s="268">
        <v>0.1</v>
      </c>
      <c r="N318" s="268">
        <v>0.01</v>
      </c>
      <c r="O318" s="271">
        <f>ROUNDDOWN((3060*H318/100),0)</f>
        <v>1835</v>
      </c>
      <c r="P318" s="277">
        <f>(O318*2)</f>
        <v>3670</v>
      </c>
      <c r="R318" s="273">
        <f>(H318)</f>
        <v>59.99</v>
      </c>
      <c r="S318" s="273">
        <f>AVERAGE(U318:V318)</f>
        <v>59.248999999999995</v>
      </c>
      <c r="T318" s="274">
        <f>(R318-S318)</f>
        <v>0.74100000000000676</v>
      </c>
      <c r="U318" s="275">
        <f>(100-W318)</f>
        <v>59.372999999999998</v>
      </c>
      <c r="V318" s="275">
        <f>(100-X318)</f>
        <v>59.125</v>
      </c>
      <c r="W318" s="276">
        <v>40.627000000000002</v>
      </c>
      <c r="X318" s="276">
        <v>40.875</v>
      </c>
    </row>
    <row r="319" spans="1:24">
      <c r="A319" s="255">
        <v>311</v>
      </c>
      <c r="B319" s="266">
        <v>1802605</v>
      </c>
      <c r="C319" s="267">
        <v>43148</v>
      </c>
      <c r="D319" s="267">
        <v>43151</v>
      </c>
      <c r="E319" s="268" t="s">
        <v>400</v>
      </c>
      <c r="F319" s="268">
        <v>30</v>
      </c>
      <c r="G319" s="269">
        <v>7.97</v>
      </c>
      <c r="H319" s="270">
        <v>59.06</v>
      </c>
      <c r="I319" s="268">
        <v>0.01</v>
      </c>
      <c r="J319" s="268">
        <v>2</v>
      </c>
      <c r="K319" s="268" t="s">
        <v>401</v>
      </c>
      <c r="L319" s="268">
        <v>1</v>
      </c>
      <c r="M319" s="268">
        <v>0.1</v>
      </c>
      <c r="N319" s="268">
        <v>0.01</v>
      </c>
      <c r="O319" s="271">
        <f>ROUNDDOWN((3060*H319/100),0)</f>
        <v>1807</v>
      </c>
      <c r="P319" s="277">
        <f>(O319*2)</f>
        <v>3614</v>
      </c>
      <c r="R319" s="273">
        <f>(H319)</f>
        <v>59.06</v>
      </c>
      <c r="S319" s="273">
        <f>AVERAGE(U319:V319)</f>
        <v>58.42</v>
      </c>
      <c r="T319" s="274">
        <f>(R319-S319)</f>
        <v>0.64000000000000057</v>
      </c>
      <c r="U319" s="275">
        <f>(100-W319)</f>
        <v>58.509</v>
      </c>
      <c r="V319" s="275">
        <f>(100-X319)</f>
        <v>58.331000000000003</v>
      </c>
      <c r="W319" s="276">
        <v>41.491</v>
      </c>
      <c r="X319" s="276">
        <v>41.668999999999997</v>
      </c>
    </row>
    <row r="320" spans="1:24">
      <c r="A320" s="255">
        <v>312</v>
      </c>
      <c r="B320" s="266">
        <v>1802606</v>
      </c>
      <c r="C320" s="267">
        <v>43155</v>
      </c>
      <c r="D320" s="267">
        <v>43158</v>
      </c>
      <c r="E320" s="268" t="s">
        <v>400</v>
      </c>
      <c r="F320" s="268">
        <v>20</v>
      </c>
      <c r="G320" s="269">
        <v>7.76</v>
      </c>
      <c r="H320" s="270">
        <v>59.04</v>
      </c>
      <c r="I320" s="268">
        <v>0.02</v>
      </c>
      <c r="J320" s="268">
        <v>2</v>
      </c>
      <c r="K320" s="268" t="s">
        <v>401</v>
      </c>
      <c r="L320" s="268">
        <v>1</v>
      </c>
      <c r="M320" s="268">
        <v>0.1</v>
      </c>
      <c r="N320" s="268">
        <v>0.01</v>
      </c>
      <c r="O320" s="271">
        <f>ROUNDDOWN((3060*H320/100),0)</f>
        <v>1806</v>
      </c>
      <c r="P320" s="277">
        <f>(O320*2)</f>
        <v>3612</v>
      </c>
      <c r="R320" s="273">
        <f>(H320)</f>
        <v>59.04</v>
      </c>
      <c r="S320" s="273">
        <f>AVERAGE(U320:V320)</f>
        <v>58.711500000000001</v>
      </c>
      <c r="T320" s="274">
        <f>(R320-S320)</f>
        <v>0.32849999999999824</v>
      </c>
      <c r="U320" s="275">
        <f>(100-W320)</f>
        <v>58.75</v>
      </c>
      <c r="V320" s="275">
        <f>(100-X320)</f>
        <v>58.673000000000002</v>
      </c>
      <c r="W320" s="276">
        <v>41.25</v>
      </c>
      <c r="X320" s="276">
        <v>41.326999999999998</v>
      </c>
    </row>
    <row r="321" spans="1:24">
      <c r="A321" s="255">
        <v>313</v>
      </c>
      <c r="B321" s="266">
        <v>1803607</v>
      </c>
      <c r="C321" s="267">
        <v>43168</v>
      </c>
      <c r="D321" s="267">
        <v>43172</v>
      </c>
      <c r="E321" s="268" t="s">
        <v>400</v>
      </c>
      <c r="F321" s="268">
        <v>25</v>
      </c>
      <c r="G321" s="269">
        <v>7.74</v>
      </c>
      <c r="H321" s="270">
        <v>58.67</v>
      </c>
      <c r="I321" s="268">
        <v>0.02</v>
      </c>
      <c r="J321" s="268">
        <v>8</v>
      </c>
      <c r="K321" s="268" t="s">
        <v>401</v>
      </c>
      <c r="L321" s="268">
        <v>1</v>
      </c>
      <c r="M321" s="268">
        <v>0.1</v>
      </c>
      <c r="N321" s="268">
        <v>0.02</v>
      </c>
      <c r="O321" s="271">
        <f>ROUNDDOWN((3060*H321/100),0)</f>
        <v>1795</v>
      </c>
      <c r="P321" s="277">
        <f>(O321*2)</f>
        <v>3590</v>
      </c>
      <c r="R321" s="273">
        <f>(H321)</f>
        <v>58.67</v>
      </c>
      <c r="S321" s="273">
        <f>AVERAGE(U321:V321)</f>
        <v>58.399000000000001</v>
      </c>
      <c r="T321" s="274">
        <f>(R321-S321)</f>
        <v>0.2710000000000008</v>
      </c>
      <c r="U321" s="275">
        <f>(100-W321)</f>
        <v>58.341000000000001</v>
      </c>
      <c r="V321" s="275">
        <f>(100-X321)</f>
        <v>58.457000000000001</v>
      </c>
      <c r="W321" s="276">
        <v>41.658999999999999</v>
      </c>
      <c r="X321" s="276">
        <v>41.542999999999999</v>
      </c>
    </row>
    <row r="322" spans="1:24">
      <c r="A322" s="255">
        <v>314</v>
      </c>
      <c r="B322" s="266">
        <v>1803608</v>
      </c>
      <c r="C322" s="267">
        <v>43172</v>
      </c>
      <c r="D322" s="267">
        <v>43175</v>
      </c>
      <c r="E322" s="268" t="s">
        <v>400</v>
      </c>
      <c r="F322" s="268">
        <v>20</v>
      </c>
      <c r="G322" s="269">
        <v>6.83</v>
      </c>
      <c r="H322" s="270">
        <v>58.82</v>
      </c>
      <c r="I322" s="268">
        <v>0.01</v>
      </c>
      <c r="J322" s="268">
        <v>6</v>
      </c>
      <c r="K322" s="268" t="s">
        <v>401</v>
      </c>
      <c r="L322" s="268">
        <v>1</v>
      </c>
      <c r="M322" s="268">
        <v>0.1</v>
      </c>
      <c r="N322" s="268">
        <v>0.01</v>
      </c>
      <c r="O322" s="271">
        <f>ROUNDDOWN((3060*H322/100),0)</f>
        <v>1799</v>
      </c>
      <c r="P322" s="277">
        <f>(O322*2)</f>
        <v>3598</v>
      </c>
      <c r="R322" s="273">
        <f>(H322)</f>
        <v>58.82</v>
      </c>
      <c r="S322" s="273">
        <f>AVERAGE(U322:V322)</f>
        <v>58.198</v>
      </c>
      <c r="T322" s="274">
        <f>(R322-S322)</f>
        <v>0.62199999999999989</v>
      </c>
      <c r="U322" s="275">
        <f>(100-W322)</f>
        <v>58.302</v>
      </c>
      <c r="V322" s="275">
        <f>(100-X322)</f>
        <v>58.094000000000001</v>
      </c>
      <c r="W322" s="276">
        <v>41.698</v>
      </c>
      <c r="X322" s="276">
        <v>41.905999999999999</v>
      </c>
    </row>
    <row r="323" spans="1:24">
      <c r="A323" s="255">
        <v>315</v>
      </c>
      <c r="B323" s="266">
        <v>1803609</v>
      </c>
      <c r="C323" s="267">
        <v>43179</v>
      </c>
      <c r="D323" s="267">
        <v>43185</v>
      </c>
      <c r="E323" s="268" t="s">
        <v>400</v>
      </c>
      <c r="F323" s="268">
        <v>30</v>
      </c>
      <c r="G323" s="269">
        <v>7.7</v>
      </c>
      <c r="H323" s="270">
        <v>58.92</v>
      </c>
      <c r="I323" s="268">
        <v>0.02</v>
      </c>
      <c r="J323" s="268">
        <v>2</v>
      </c>
      <c r="K323" s="268" t="s">
        <v>401</v>
      </c>
      <c r="L323" s="268">
        <v>1</v>
      </c>
      <c r="M323" s="268">
        <v>0.1</v>
      </c>
      <c r="N323" s="268">
        <v>0.01</v>
      </c>
      <c r="O323" s="271">
        <f>ROUNDDOWN((3060*H323/100),0)</f>
        <v>1802</v>
      </c>
      <c r="P323" s="277">
        <f>(O323*2)</f>
        <v>3604</v>
      </c>
      <c r="R323" s="273">
        <f>(H323)</f>
        <v>58.92</v>
      </c>
      <c r="S323" s="273">
        <f>AVERAGE(U323:V323)</f>
        <v>58.54</v>
      </c>
      <c r="T323" s="274">
        <f>(R323-S323)</f>
        <v>0.38000000000000256</v>
      </c>
      <c r="U323" s="275">
        <f>(100-W323)</f>
        <v>58.32</v>
      </c>
      <c r="V323" s="275">
        <f>(100-X323)</f>
        <v>58.76</v>
      </c>
      <c r="W323" s="276">
        <v>41.68</v>
      </c>
      <c r="X323" s="276">
        <v>41.24</v>
      </c>
    </row>
    <row r="324" spans="1:24">
      <c r="A324" s="255">
        <v>316</v>
      </c>
      <c r="B324" s="266">
        <v>1803610</v>
      </c>
      <c r="C324" s="267">
        <v>43190</v>
      </c>
      <c r="D324" s="267">
        <v>43193</v>
      </c>
      <c r="E324" s="268" t="s">
        <v>400</v>
      </c>
      <c r="F324" s="268">
        <v>20</v>
      </c>
      <c r="G324" s="269">
        <v>7.94</v>
      </c>
      <c r="H324" s="270">
        <v>59.11</v>
      </c>
      <c r="I324" s="268">
        <v>0.03</v>
      </c>
      <c r="J324" s="268">
        <v>26</v>
      </c>
      <c r="K324" s="268" t="s">
        <v>401</v>
      </c>
      <c r="L324" s="268">
        <v>1</v>
      </c>
      <c r="M324" s="268">
        <v>0.1</v>
      </c>
      <c r="N324" s="268">
        <v>0.01</v>
      </c>
      <c r="O324" s="271">
        <f>ROUNDDOWN((3060*H324/100),0)</f>
        <v>1808</v>
      </c>
      <c r="P324" s="277">
        <f>(O324*2)</f>
        <v>3616</v>
      </c>
      <c r="R324" s="273">
        <f>(H324)</f>
        <v>59.11</v>
      </c>
      <c r="S324" s="273">
        <f>AVERAGE(U324:V324)</f>
        <v>58.513000000000005</v>
      </c>
      <c r="T324" s="274">
        <f>(R324-S324)</f>
        <v>0.5969999999999942</v>
      </c>
      <c r="U324" s="275">
        <f>(100-W324)</f>
        <v>58.469000000000001</v>
      </c>
      <c r="V324" s="275">
        <f>(100-X324)</f>
        <v>58.557000000000002</v>
      </c>
      <c r="W324" s="276">
        <v>41.530999999999999</v>
      </c>
      <c r="X324" s="276">
        <v>41.442999999999998</v>
      </c>
    </row>
    <row r="325" spans="1:24">
      <c r="A325" s="255">
        <v>317</v>
      </c>
      <c r="B325" s="266">
        <v>1804611</v>
      </c>
      <c r="C325" s="267">
        <v>43195</v>
      </c>
      <c r="D325" s="267">
        <v>43200</v>
      </c>
      <c r="E325" s="268" t="s">
        <v>400</v>
      </c>
      <c r="F325" s="268">
        <v>20</v>
      </c>
      <c r="G325" s="269">
        <v>7.95</v>
      </c>
      <c r="H325" s="270">
        <v>59.61</v>
      </c>
      <c r="I325" s="268">
        <v>0.02</v>
      </c>
      <c r="J325" s="268">
        <v>2</v>
      </c>
      <c r="K325" s="268" t="s">
        <v>401</v>
      </c>
      <c r="L325" s="268">
        <v>1</v>
      </c>
      <c r="M325" s="268">
        <v>0.1</v>
      </c>
      <c r="N325" s="268">
        <v>0.01</v>
      </c>
      <c r="O325" s="271">
        <f>ROUNDDOWN((3060*H325/100),0)</f>
        <v>1824</v>
      </c>
      <c r="P325" s="277">
        <f>(O325*2)</f>
        <v>3648</v>
      </c>
      <c r="R325" s="273">
        <f>(H325)</f>
        <v>59.61</v>
      </c>
      <c r="S325" s="273">
        <f>AVERAGE(U325:V325)</f>
        <v>59.356499999999997</v>
      </c>
      <c r="T325" s="274">
        <f>(R325-S325)</f>
        <v>0.2535000000000025</v>
      </c>
      <c r="U325" s="275">
        <f>(100-W325)</f>
        <v>59.448999999999998</v>
      </c>
      <c r="V325" s="275">
        <f>(100-X325)</f>
        <v>59.264000000000003</v>
      </c>
      <c r="W325" s="276">
        <v>40.551000000000002</v>
      </c>
      <c r="X325" s="276">
        <v>40.735999999999997</v>
      </c>
    </row>
    <row r="326" spans="1:24">
      <c r="A326" s="255">
        <v>318</v>
      </c>
      <c r="B326" s="266">
        <v>1804612</v>
      </c>
      <c r="C326" s="267">
        <v>43203</v>
      </c>
      <c r="D326" s="267">
        <v>43207</v>
      </c>
      <c r="E326" s="268" t="s">
        <v>400</v>
      </c>
      <c r="F326" s="268">
        <v>25</v>
      </c>
      <c r="G326" s="269">
        <v>7.97</v>
      </c>
      <c r="H326" s="270">
        <v>59.12</v>
      </c>
      <c r="I326" s="268">
        <v>0.01</v>
      </c>
      <c r="J326" s="268">
        <v>14</v>
      </c>
      <c r="K326" s="268" t="s">
        <v>401</v>
      </c>
      <c r="L326" s="268">
        <v>1</v>
      </c>
      <c r="M326" s="268">
        <v>0.1</v>
      </c>
      <c r="N326" s="268">
        <v>0.01</v>
      </c>
      <c r="O326" s="271">
        <f>ROUNDDOWN((3060*H326/100),0)</f>
        <v>1809</v>
      </c>
      <c r="P326" s="277">
        <f>(O326*2)</f>
        <v>3618</v>
      </c>
      <c r="R326" s="273">
        <f>(H326)</f>
        <v>59.12</v>
      </c>
      <c r="S326" s="273">
        <f>AVERAGE(U326:V326)</f>
        <v>58.996000000000002</v>
      </c>
      <c r="T326" s="274">
        <f>(R326-S326)</f>
        <v>0.12399999999999523</v>
      </c>
      <c r="U326" s="275">
        <f>(100-W326)</f>
        <v>58.892000000000003</v>
      </c>
      <c r="V326" s="275">
        <f>(100-X326)</f>
        <v>59.1</v>
      </c>
      <c r="W326" s="276">
        <v>41.107999999999997</v>
      </c>
      <c r="X326" s="276">
        <v>40.9</v>
      </c>
    </row>
    <row r="327" spans="1:24">
      <c r="A327" s="255">
        <v>319</v>
      </c>
      <c r="B327" s="266">
        <v>1804613</v>
      </c>
      <c r="C327" s="267">
        <v>43215</v>
      </c>
      <c r="D327" s="267">
        <v>43217</v>
      </c>
      <c r="E327" s="268" t="s">
        <v>400</v>
      </c>
      <c r="F327" s="268">
        <v>25</v>
      </c>
      <c r="G327" s="269">
        <v>8.11</v>
      </c>
      <c r="H327" s="270">
        <v>58.64</v>
      </c>
      <c r="I327" s="268">
        <v>0.02</v>
      </c>
      <c r="J327" s="268">
        <v>4</v>
      </c>
      <c r="K327" s="268" t="s">
        <v>401</v>
      </c>
      <c r="L327" s="268">
        <v>1</v>
      </c>
      <c r="M327" s="268">
        <v>0.1</v>
      </c>
      <c r="N327" s="268">
        <v>0.01</v>
      </c>
      <c r="O327" s="271">
        <f>ROUNDDOWN((3060*H327/100),0)</f>
        <v>1794</v>
      </c>
      <c r="P327" s="277">
        <f>(O327*2)</f>
        <v>3588</v>
      </c>
      <c r="R327" s="273">
        <f>(H327)</f>
        <v>58.64</v>
      </c>
      <c r="S327" s="273">
        <f>AVERAGE(U327:V327)</f>
        <v>58.774999999999999</v>
      </c>
      <c r="T327" s="274">
        <f>(R327-S327)</f>
        <v>-0.13499999999999801</v>
      </c>
      <c r="U327" s="275">
        <f>(100-W327)</f>
        <v>58.774999999999999</v>
      </c>
      <c r="V327" s="275">
        <f>(100-X327)</f>
        <v>58.774999999999999</v>
      </c>
      <c r="W327" s="276">
        <v>41.225000000000001</v>
      </c>
      <c r="X327" s="276">
        <v>41.225000000000001</v>
      </c>
    </row>
    <row r="328" spans="1:24">
      <c r="A328" s="255">
        <v>320</v>
      </c>
      <c r="B328" s="266">
        <v>1805614</v>
      </c>
      <c r="C328" s="267">
        <v>43228</v>
      </c>
      <c r="D328" s="267">
        <v>43231</v>
      </c>
      <c r="E328" s="268" t="s">
        <v>400</v>
      </c>
      <c r="F328" s="268">
        <v>25</v>
      </c>
      <c r="G328" s="269">
        <v>8.0299999999999994</v>
      </c>
      <c r="H328" s="270">
        <v>58.54</v>
      </c>
      <c r="I328" s="268">
        <v>0.02</v>
      </c>
      <c r="J328" s="268">
        <v>2</v>
      </c>
      <c r="K328" s="268" t="s">
        <v>401</v>
      </c>
      <c r="L328" s="268">
        <v>1</v>
      </c>
      <c r="M328" s="268">
        <v>0.1</v>
      </c>
      <c r="N328" s="268">
        <v>0.01</v>
      </c>
      <c r="O328" s="271">
        <f>ROUNDDOWN((3060*H328/100),0)</f>
        <v>1791</v>
      </c>
      <c r="R328" s="273">
        <f>(H328)</f>
        <v>58.54</v>
      </c>
      <c r="S328" s="273">
        <f>AVERAGE(U328:V328)</f>
        <v>58.776499999999999</v>
      </c>
      <c r="T328" s="274">
        <f>(R328-S328)</f>
        <v>-0.23649999999999949</v>
      </c>
      <c r="U328" s="275">
        <f>(100-W328)</f>
        <v>58.804000000000002</v>
      </c>
      <c r="V328" s="275">
        <f>(100-X328)</f>
        <v>58.749000000000002</v>
      </c>
      <c r="W328" s="276">
        <v>41.195999999999998</v>
      </c>
      <c r="X328" s="276">
        <v>41.250999999999998</v>
      </c>
    </row>
    <row r="329" spans="1:24">
      <c r="A329" s="255">
        <v>321</v>
      </c>
      <c r="B329" s="266">
        <v>1807615</v>
      </c>
      <c r="C329" s="267">
        <v>43314</v>
      </c>
      <c r="D329" s="267">
        <v>43325</v>
      </c>
      <c r="E329" s="268" t="s">
        <v>400</v>
      </c>
      <c r="F329" s="268">
        <v>25</v>
      </c>
      <c r="G329" s="269">
        <v>7.85</v>
      </c>
      <c r="H329" s="270">
        <v>58.18</v>
      </c>
      <c r="I329" s="268">
        <v>0.01</v>
      </c>
      <c r="J329" s="268">
        <v>18</v>
      </c>
      <c r="K329" s="268" t="s">
        <v>401</v>
      </c>
      <c r="L329" s="268">
        <v>1</v>
      </c>
      <c r="M329" s="268">
        <v>0.1</v>
      </c>
      <c r="N329" s="268">
        <v>0.01</v>
      </c>
      <c r="O329" s="271">
        <f>ROUNDDOWN((3060*H329/100),0)</f>
        <v>1780</v>
      </c>
      <c r="P329" s="277">
        <f>(O329*2)</f>
        <v>3560</v>
      </c>
      <c r="R329" s="273">
        <f>(H329)</f>
        <v>58.18</v>
      </c>
      <c r="S329" s="273">
        <f>AVERAGE(U329:V329)</f>
        <v>58.269999999999996</v>
      </c>
      <c r="T329" s="274">
        <f>(R329-S329)</f>
        <v>-8.9999999999996305E-2</v>
      </c>
      <c r="U329" s="275">
        <f>(100-W329)</f>
        <v>58.53</v>
      </c>
      <c r="V329" s="275">
        <f>(100-X329)</f>
        <v>58.01</v>
      </c>
      <c r="W329" s="276">
        <v>41.47</v>
      </c>
      <c r="X329" s="276">
        <v>41.99</v>
      </c>
    </row>
    <row r="330" spans="1:24">
      <c r="A330" s="255">
        <v>322</v>
      </c>
      <c r="B330" s="266">
        <v>1808616</v>
      </c>
      <c r="C330" s="267">
        <v>43329</v>
      </c>
      <c r="D330" s="267">
        <v>43336</v>
      </c>
      <c r="E330" s="268" t="s">
        <v>400</v>
      </c>
      <c r="F330" s="268">
        <v>30</v>
      </c>
      <c r="G330" s="269">
        <v>8.41</v>
      </c>
      <c r="H330" s="270">
        <v>58.49</v>
      </c>
      <c r="I330" s="268">
        <v>0.04</v>
      </c>
      <c r="J330" s="268">
        <v>2</v>
      </c>
      <c r="K330" s="268" t="s">
        <v>401</v>
      </c>
      <c r="L330" s="268">
        <v>1</v>
      </c>
      <c r="M330" s="268">
        <v>0.1</v>
      </c>
      <c r="N330" s="268">
        <v>0.01</v>
      </c>
      <c r="O330" s="271">
        <f>ROUNDDOWN((3060*H330/100),0)</f>
        <v>1789</v>
      </c>
      <c r="P330" s="277">
        <f>(O330*2)</f>
        <v>3578</v>
      </c>
      <c r="R330" s="273">
        <f>(H330)</f>
        <v>58.49</v>
      </c>
      <c r="S330" s="273">
        <f>AVERAGE(U330:V330)</f>
        <v>58.400000000000006</v>
      </c>
      <c r="T330" s="274">
        <f>(R330-S330)</f>
        <v>8.9999999999996305E-2</v>
      </c>
      <c r="U330" s="275">
        <f>(100-W330)</f>
        <v>58.31</v>
      </c>
      <c r="V330" s="275">
        <f>(100-X330)</f>
        <v>58.49</v>
      </c>
      <c r="W330" s="276">
        <v>41.69</v>
      </c>
      <c r="X330" s="276">
        <v>41.51</v>
      </c>
    </row>
    <row r="331" spans="1:24">
      <c r="A331" s="255">
        <v>323</v>
      </c>
      <c r="B331" s="266">
        <v>1808617</v>
      </c>
      <c r="C331" s="267">
        <v>43332</v>
      </c>
      <c r="D331" s="267">
        <v>43336</v>
      </c>
      <c r="E331" s="268" t="s">
        <v>400</v>
      </c>
      <c r="F331" s="268">
        <v>35</v>
      </c>
      <c r="G331" s="269">
        <v>8.5399999999999991</v>
      </c>
      <c r="H331" s="270">
        <v>59.48</v>
      </c>
      <c r="I331" s="268">
        <v>0.01</v>
      </c>
      <c r="J331" s="268">
        <v>14</v>
      </c>
      <c r="K331" s="268" t="s">
        <v>401</v>
      </c>
      <c r="L331" s="268">
        <v>1</v>
      </c>
      <c r="M331" s="268">
        <v>0.1</v>
      </c>
      <c r="N331" s="268">
        <v>0.01</v>
      </c>
      <c r="O331" s="271">
        <f>ROUNDDOWN((3060*H331/100),0)</f>
        <v>1820</v>
      </c>
      <c r="R331" s="273">
        <f>(H331)</f>
        <v>59.48</v>
      </c>
      <c r="S331" s="273">
        <f>AVERAGE(U331:V331)</f>
        <v>58.394999999999996</v>
      </c>
      <c r="T331" s="274">
        <f>(R331-S331)</f>
        <v>1.0850000000000009</v>
      </c>
      <c r="U331" s="275">
        <f>(100-W331)</f>
        <v>58.63</v>
      </c>
      <c r="V331" s="275">
        <f>(100-X331)</f>
        <v>58.16</v>
      </c>
      <c r="W331" s="276">
        <v>41.37</v>
      </c>
      <c r="X331" s="276">
        <v>41.84</v>
      </c>
    </row>
    <row r="332" spans="1:24">
      <c r="A332" s="255">
        <v>324</v>
      </c>
      <c r="B332" s="266">
        <v>1808618</v>
      </c>
      <c r="C332" s="267">
        <v>43336</v>
      </c>
      <c r="D332" s="267">
        <v>43346</v>
      </c>
      <c r="E332" s="268" t="s">
        <v>400</v>
      </c>
      <c r="F332" s="268">
        <v>30</v>
      </c>
      <c r="G332" s="269">
        <v>8.1999999999999993</v>
      </c>
      <c r="H332" s="270">
        <v>59.5</v>
      </c>
      <c r="I332" s="268">
        <v>0.02</v>
      </c>
      <c r="J332" s="268">
        <v>16</v>
      </c>
      <c r="K332" s="268" t="s">
        <v>401</v>
      </c>
      <c r="L332" s="268">
        <v>2</v>
      </c>
      <c r="M332" s="268">
        <v>0.1</v>
      </c>
      <c r="N332" s="268">
        <v>0.01</v>
      </c>
      <c r="O332" s="271">
        <f>ROUNDDOWN((3060*H332/100),0)</f>
        <v>1820</v>
      </c>
      <c r="P332" s="277">
        <f>(O332*2)</f>
        <v>3640</v>
      </c>
      <c r="R332" s="273">
        <f>(H332)</f>
        <v>59.5</v>
      </c>
      <c r="S332" s="273">
        <f>AVERAGE(U332:V332)</f>
        <v>58.8</v>
      </c>
      <c r="T332" s="274">
        <f>(R332-S332)</f>
        <v>0.70000000000000284</v>
      </c>
      <c r="U332" s="275">
        <f>(100-W332)</f>
        <v>58.75</v>
      </c>
      <c r="V332" s="275">
        <f>(100-X332)</f>
        <v>58.85</v>
      </c>
      <c r="W332" s="276">
        <v>41.25</v>
      </c>
      <c r="X332" s="276">
        <v>41.15</v>
      </c>
    </row>
    <row r="333" spans="1:24">
      <c r="A333" s="255">
        <v>325</v>
      </c>
      <c r="B333" s="266">
        <v>1809619</v>
      </c>
      <c r="C333" s="267">
        <v>43357</v>
      </c>
      <c r="D333" s="267">
        <v>43364</v>
      </c>
      <c r="E333" s="268" t="s">
        <v>400</v>
      </c>
      <c r="F333" s="268">
        <v>20</v>
      </c>
      <c r="G333" s="269">
        <v>8.24</v>
      </c>
      <c r="H333" s="270">
        <v>59.18</v>
      </c>
      <c r="I333" s="268">
        <v>0.02</v>
      </c>
      <c r="J333" s="268">
        <v>16</v>
      </c>
      <c r="K333" s="268" t="s">
        <v>401</v>
      </c>
      <c r="L333" s="268">
        <v>1</v>
      </c>
      <c r="M333" s="268">
        <v>0.1</v>
      </c>
      <c r="N333" s="268">
        <v>0.01</v>
      </c>
      <c r="O333" s="271">
        <f>ROUNDDOWN((3060*H333/100),0)</f>
        <v>1810</v>
      </c>
      <c r="P333" s="277">
        <f>(O333*2)</f>
        <v>3620</v>
      </c>
      <c r="R333" s="273">
        <f>(H333)</f>
        <v>59.18</v>
      </c>
      <c r="S333" s="273">
        <f>AVERAGE(U333:V333)</f>
        <v>59.682000000000002</v>
      </c>
      <c r="T333" s="274">
        <f>(R333-S333)</f>
        <v>-0.50200000000000244</v>
      </c>
      <c r="U333" s="275">
        <f>(100-W333)</f>
        <v>59.634</v>
      </c>
      <c r="V333" s="275">
        <f>(100-X333)</f>
        <v>59.73</v>
      </c>
      <c r="W333" s="276">
        <v>40.366</v>
      </c>
      <c r="X333" s="276">
        <v>40.270000000000003</v>
      </c>
    </row>
    <row r="334" spans="1:24">
      <c r="A334" s="255">
        <v>326</v>
      </c>
      <c r="B334" s="266">
        <v>1809620</v>
      </c>
      <c r="C334" s="267">
        <v>43368</v>
      </c>
      <c r="D334" s="267">
        <v>43374</v>
      </c>
      <c r="E334" s="268" t="s">
        <v>400</v>
      </c>
      <c r="F334" s="268">
        <v>20</v>
      </c>
      <c r="G334" s="269">
        <v>8.14</v>
      </c>
      <c r="H334" s="270">
        <v>59.28</v>
      </c>
      <c r="I334" s="268">
        <v>0.02</v>
      </c>
      <c r="J334" s="268">
        <v>16</v>
      </c>
      <c r="K334" s="268" t="s">
        <v>401</v>
      </c>
      <c r="L334" s="268">
        <v>1</v>
      </c>
      <c r="M334" s="268">
        <v>0.1</v>
      </c>
      <c r="N334" s="268">
        <v>0.01</v>
      </c>
      <c r="O334" s="271">
        <f>ROUNDDOWN((3060*H334/100),0)</f>
        <v>1813</v>
      </c>
      <c r="P334" s="277">
        <f>(O334*2)</f>
        <v>3626</v>
      </c>
      <c r="R334" s="273">
        <f>(H334)</f>
        <v>59.28</v>
      </c>
      <c r="S334" s="273">
        <f>AVERAGE(U334:V334)</f>
        <v>59.212000000000003</v>
      </c>
      <c r="T334" s="274">
        <f>(R334-S334)</f>
        <v>6.799999999999784E-2</v>
      </c>
      <c r="U334" s="275">
        <f>(100-W334)</f>
        <v>59.000999999999998</v>
      </c>
      <c r="V334" s="275">
        <f>(100-X334)</f>
        <v>59.423000000000002</v>
      </c>
      <c r="W334" s="276">
        <v>40.999000000000002</v>
      </c>
      <c r="X334" s="276">
        <v>40.576999999999998</v>
      </c>
    </row>
    <row r="335" spans="1:24">
      <c r="A335" s="255">
        <v>327</v>
      </c>
      <c r="B335" s="266">
        <v>1810621</v>
      </c>
      <c r="C335" s="267">
        <v>43394</v>
      </c>
      <c r="D335" s="267">
        <v>43397</v>
      </c>
      <c r="E335" s="268" t="s">
        <v>400</v>
      </c>
      <c r="F335" s="268">
        <v>25</v>
      </c>
      <c r="G335" s="269">
        <v>8.39</v>
      </c>
      <c r="H335" s="270">
        <v>58.55</v>
      </c>
      <c r="I335" s="268">
        <v>0.02</v>
      </c>
      <c r="J335" s="268">
        <v>2</v>
      </c>
      <c r="K335" s="268" t="s">
        <v>401</v>
      </c>
      <c r="L335" s="268">
        <v>1</v>
      </c>
      <c r="M335" s="268">
        <v>0.1</v>
      </c>
      <c r="N335" s="268" t="s">
        <v>409</v>
      </c>
      <c r="O335" s="271">
        <f>ROUNDDOWN((3060*H335/100),0)</f>
        <v>1791</v>
      </c>
      <c r="P335" s="277">
        <f>(O335*2)</f>
        <v>3582</v>
      </c>
      <c r="R335" s="273">
        <f>(H335)</f>
        <v>58.55</v>
      </c>
      <c r="S335" s="273">
        <f>AVERAGE(U335:V335)</f>
        <v>58.53</v>
      </c>
      <c r="T335" s="274">
        <f>(R335-S335)</f>
        <v>1.9999999999996021E-2</v>
      </c>
      <c r="U335" s="275">
        <f>(100-W335)</f>
        <v>58.62</v>
      </c>
      <c r="V335" s="275">
        <f>(100-X335)</f>
        <v>58.44</v>
      </c>
      <c r="W335" s="276">
        <v>41.38</v>
      </c>
      <c r="X335" s="276">
        <v>41.56</v>
      </c>
    </row>
    <row r="336" spans="1:24">
      <c r="A336" s="255">
        <v>328</v>
      </c>
      <c r="B336" s="266">
        <v>1810622</v>
      </c>
      <c r="C336" s="267">
        <v>43396</v>
      </c>
      <c r="D336" s="267">
        <v>43402</v>
      </c>
      <c r="E336" s="268" t="s">
        <v>400</v>
      </c>
      <c r="F336" s="268">
        <v>35</v>
      </c>
      <c r="G336" s="269">
        <v>8.42</v>
      </c>
      <c r="H336" s="270">
        <v>58.58</v>
      </c>
      <c r="I336" s="268">
        <v>0.02</v>
      </c>
      <c r="J336" s="268">
        <v>2</v>
      </c>
      <c r="K336" s="268" t="s">
        <v>401</v>
      </c>
      <c r="L336" s="268">
        <v>1</v>
      </c>
      <c r="M336" s="268">
        <v>0.1</v>
      </c>
      <c r="N336" s="268">
        <v>0.01</v>
      </c>
      <c r="O336" s="271">
        <f>ROUNDDOWN((3060*H336/100),0)</f>
        <v>1792</v>
      </c>
      <c r="P336" s="277">
        <f>(O336*2)</f>
        <v>3584</v>
      </c>
      <c r="R336" s="273">
        <f>(H336)</f>
        <v>58.58</v>
      </c>
      <c r="S336" s="273">
        <f>AVERAGE(U336:V336)</f>
        <v>58.694999999999993</v>
      </c>
      <c r="T336" s="274">
        <f>(R336-S336)</f>
        <v>-0.11499999999999488</v>
      </c>
      <c r="U336" s="275">
        <f>(100-W336)</f>
        <v>58.845999999999997</v>
      </c>
      <c r="V336" s="275">
        <f>(100-X336)</f>
        <v>58.543999999999997</v>
      </c>
      <c r="W336" s="276">
        <v>41.154000000000003</v>
      </c>
      <c r="X336" s="276">
        <v>41.456000000000003</v>
      </c>
    </row>
    <row r="337" spans="1:24">
      <c r="A337" s="255">
        <v>329</v>
      </c>
      <c r="B337" s="266">
        <v>1810623</v>
      </c>
      <c r="C337" s="267">
        <v>43399</v>
      </c>
      <c r="D337" s="267">
        <v>43403</v>
      </c>
      <c r="E337" s="268" t="s">
        <v>400</v>
      </c>
      <c r="F337" s="268">
        <v>35</v>
      </c>
      <c r="G337" s="269">
        <v>7.95</v>
      </c>
      <c r="H337" s="270">
        <v>59.99</v>
      </c>
      <c r="I337" s="268">
        <v>0.02</v>
      </c>
      <c r="J337" s="268">
        <v>6</v>
      </c>
      <c r="K337" s="268" t="s">
        <v>401</v>
      </c>
      <c r="L337" s="268">
        <v>1</v>
      </c>
      <c r="M337" s="268">
        <v>0.1</v>
      </c>
      <c r="N337" s="268" t="s">
        <v>409</v>
      </c>
      <c r="O337" s="271">
        <f>ROUNDDOWN((3060*H337/100),0)</f>
        <v>1835</v>
      </c>
      <c r="P337" s="277">
        <f>(O337*2)</f>
        <v>3670</v>
      </c>
      <c r="R337" s="273">
        <f>(H337)</f>
        <v>59.99</v>
      </c>
      <c r="S337" s="273">
        <f>AVERAGE(U337:V337)</f>
        <v>59.55</v>
      </c>
      <c r="T337" s="274">
        <f>(R337-S337)</f>
        <v>0.44000000000000483</v>
      </c>
      <c r="U337" s="275">
        <f>(100-W337)</f>
        <v>59.576000000000001</v>
      </c>
      <c r="V337" s="275">
        <f>(100-X337)</f>
        <v>59.524000000000001</v>
      </c>
      <c r="W337" s="276">
        <v>40.423999999999999</v>
      </c>
      <c r="X337" s="276">
        <v>40.475999999999999</v>
      </c>
    </row>
    <row r="338" spans="1:24">
      <c r="A338" s="255">
        <v>330</v>
      </c>
      <c r="B338" s="266">
        <v>1812624</v>
      </c>
      <c r="C338" s="267">
        <v>43439</v>
      </c>
      <c r="D338" s="267">
        <v>43441</v>
      </c>
      <c r="E338" s="268" t="s">
        <v>400</v>
      </c>
      <c r="F338" s="268">
        <v>30</v>
      </c>
      <c r="G338" s="269">
        <v>7.97</v>
      </c>
      <c r="H338" s="270">
        <v>59.8</v>
      </c>
      <c r="I338" s="268">
        <v>0.01</v>
      </c>
      <c r="J338" s="268">
        <v>2</v>
      </c>
      <c r="K338" s="268" t="s">
        <v>401</v>
      </c>
      <c r="L338" s="268">
        <v>1</v>
      </c>
      <c r="M338" s="268">
        <v>0.1</v>
      </c>
      <c r="N338" s="268">
        <v>0.01</v>
      </c>
      <c r="O338" s="271">
        <f>ROUNDDOWN((3060*H338/100),0)</f>
        <v>1829</v>
      </c>
      <c r="P338" s="277">
        <f>(O338*2)</f>
        <v>3658</v>
      </c>
      <c r="R338" s="273">
        <f>(H338)</f>
        <v>59.8</v>
      </c>
      <c r="S338" s="273">
        <f>AVERAGE(U338:V338)</f>
        <v>58.998999999999995</v>
      </c>
      <c r="T338" s="274">
        <f>(R338-S338)</f>
        <v>0.80100000000000193</v>
      </c>
      <c r="U338" s="275">
        <f>(100-W338)</f>
        <v>59.19</v>
      </c>
      <c r="V338" s="275">
        <f>(100-X338)</f>
        <v>58.808</v>
      </c>
      <c r="W338" s="276">
        <v>40.81</v>
      </c>
      <c r="X338" s="276">
        <v>41.192</v>
      </c>
    </row>
    <row r="339" spans="1:24">
      <c r="A339" s="255">
        <v>331</v>
      </c>
      <c r="B339" s="266">
        <v>1812625</v>
      </c>
      <c r="C339" s="267">
        <v>43450</v>
      </c>
      <c r="D339" s="267">
        <v>43452</v>
      </c>
      <c r="E339" s="268" t="s">
        <v>400</v>
      </c>
      <c r="F339" s="268">
        <v>30</v>
      </c>
      <c r="G339" s="269">
        <v>8.14</v>
      </c>
      <c r="H339" s="270">
        <v>59.29</v>
      </c>
      <c r="I339" s="268">
        <v>0.02</v>
      </c>
      <c r="J339" s="268">
        <v>6</v>
      </c>
      <c r="K339" s="268" t="s">
        <v>401</v>
      </c>
      <c r="L339" s="268">
        <v>1</v>
      </c>
      <c r="M339" s="268">
        <v>0.1</v>
      </c>
      <c r="N339" s="268">
        <v>0.01</v>
      </c>
      <c r="O339" s="271">
        <f>ROUNDDOWN((3060*H339/100),0)</f>
        <v>1814</v>
      </c>
      <c r="P339" s="277">
        <f>(O339*2)</f>
        <v>3628</v>
      </c>
      <c r="R339" s="273">
        <f>(H339)</f>
        <v>59.29</v>
      </c>
      <c r="S339" s="273">
        <f>AVERAGE(U339:V339)</f>
        <v>58.711500000000001</v>
      </c>
      <c r="T339" s="274">
        <f>(R339-S339)</f>
        <v>0.57849999999999824</v>
      </c>
      <c r="U339" s="275">
        <f>(100-W339)</f>
        <v>58.646000000000001</v>
      </c>
      <c r="V339" s="275">
        <f>(100-X339)</f>
        <v>58.777000000000001</v>
      </c>
      <c r="W339" s="276">
        <v>41.353999999999999</v>
      </c>
      <c r="X339" s="276">
        <v>41.222999999999999</v>
      </c>
    </row>
    <row r="340" spans="1:24">
      <c r="A340" s="255">
        <v>332</v>
      </c>
      <c r="B340" s="266">
        <v>1812626</v>
      </c>
      <c r="C340" s="267">
        <v>43447</v>
      </c>
      <c r="D340" s="267">
        <v>43452</v>
      </c>
      <c r="E340" s="268" t="s">
        <v>400</v>
      </c>
      <c r="F340" s="268">
        <v>35</v>
      </c>
      <c r="G340" s="269">
        <v>8.1199999999999992</v>
      </c>
      <c r="H340" s="270">
        <v>58.74</v>
      </c>
      <c r="I340" s="268">
        <v>0.02</v>
      </c>
      <c r="J340" s="268">
        <v>12</v>
      </c>
      <c r="K340" s="268" t="s">
        <v>401</v>
      </c>
      <c r="L340" s="268">
        <v>1</v>
      </c>
      <c r="M340" s="268">
        <v>0.1</v>
      </c>
      <c r="N340" s="268">
        <v>0.01</v>
      </c>
      <c r="O340" s="271">
        <f>ROUNDDOWN((3060*H340/100),0)</f>
        <v>1797</v>
      </c>
      <c r="P340" s="277">
        <f>(O340*2)</f>
        <v>3594</v>
      </c>
      <c r="R340" s="273">
        <f>(H340)</f>
        <v>58.74</v>
      </c>
      <c r="S340" s="273">
        <f>AVERAGE(U340:V340)</f>
        <v>58.35</v>
      </c>
      <c r="T340" s="274">
        <f>(R340-S340)</f>
        <v>0.39000000000000057</v>
      </c>
      <c r="U340" s="275">
        <f>(100-W340)</f>
        <v>58.35</v>
      </c>
      <c r="V340" s="275">
        <f>(100-X340)</f>
        <v>58.35</v>
      </c>
      <c r="W340" s="276">
        <v>41.65</v>
      </c>
      <c r="X340" s="276">
        <v>41.65</v>
      </c>
    </row>
    <row r="341" spans="1:24">
      <c r="A341" s="255">
        <v>333</v>
      </c>
      <c r="B341" s="266">
        <v>1901627</v>
      </c>
      <c r="C341" s="267">
        <v>43489</v>
      </c>
      <c r="D341" s="267">
        <v>43496</v>
      </c>
      <c r="E341" s="268" t="s">
        <v>400</v>
      </c>
      <c r="F341" s="268">
        <v>30</v>
      </c>
      <c r="G341" s="269">
        <v>8.24</v>
      </c>
      <c r="H341" s="270">
        <v>59.88</v>
      </c>
      <c r="I341" s="268">
        <v>0.01</v>
      </c>
      <c r="J341" s="268">
        <v>16</v>
      </c>
      <c r="K341" s="268" t="s">
        <v>401</v>
      </c>
      <c r="L341" s="268">
        <v>1</v>
      </c>
      <c r="M341" s="268">
        <v>0.1</v>
      </c>
      <c r="N341" s="268">
        <v>0.01</v>
      </c>
      <c r="O341" s="271">
        <f>ROUNDDOWN((3060*H341/100),0)</f>
        <v>1832</v>
      </c>
      <c r="P341" s="277">
        <f>(O341*2)</f>
        <v>3664</v>
      </c>
      <c r="R341" s="273">
        <f>(H341)</f>
        <v>59.88</v>
      </c>
      <c r="S341" s="273">
        <f>AVERAGE(U341:V341)</f>
        <v>58.760000000000005</v>
      </c>
      <c r="T341" s="274">
        <f>(R341-S341)</f>
        <v>1.1199999999999974</v>
      </c>
      <c r="U341" s="275">
        <f>(100-W341)</f>
        <v>58.89</v>
      </c>
      <c r="V341" s="275">
        <f>(100-X341)</f>
        <v>58.63</v>
      </c>
      <c r="W341" s="276">
        <v>41.11</v>
      </c>
      <c r="X341" s="276">
        <v>41.37</v>
      </c>
    </row>
    <row r="342" spans="1:24">
      <c r="A342" s="255">
        <v>334</v>
      </c>
      <c r="B342" s="266">
        <v>1902628</v>
      </c>
      <c r="C342" s="267">
        <v>43504</v>
      </c>
      <c r="D342" s="267">
        <v>43516</v>
      </c>
      <c r="E342" s="268" t="s">
        <v>400</v>
      </c>
      <c r="F342" s="268">
        <v>30</v>
      </c>
      <c r="G342" s="269">
        <v>8.17</v>
      </c>
      <c r="H342" s="270">
        <v>59.14</v>
      </c>
      <c r="I342" s="268">
        <v>0.02</v>
      </c>
      <c r="J342" s="268">
        <v>2</v>
      </c>
      <c r="K342" s="268" t="s">
        <v>401</v>
      </c>
      <c r="L342" s="268">
        <v>1</v>
      </c>
      <c r="M342" s="268">
        <v>0.1</v>
      </c>
      <c r="N342" s="268">
        <v>0.01</v>
      </c>
      <c r="O342" s="271">
        <f>ROUNDDOWN((3060*H342/100),0)</f>
        <v>1809</v>
      </c>
      <c r="P342" s="277">
        <f>(O342*2)</f>
        <v>3618</v>
      </c>
      <c r="R342" s="273">
        <f>(H342)</f>
        <v>59.14</v>
      </c>
      <c r="S342" s="273">
        <f>AVERAGE(U342:V342)</f>
        <v>58.096000000000004</v>
      </c>
      <c r="T342" s="274">
        <f>(R342-S342)</f>
        <v>1.0439999999999969</v>
      </c>
      <c r="U342" s="275">
        <f>(100-W342)</f>
        <v>57.975000000000001</v>
      </c>
      <c r="V342" s="275">
        <f>(100-X342)</f>
        <v>58.216999999999999</v>
      </c>
      <c r="W342" s="276">
        <v>42.024999999999999</v>
      </c>
      <c r="X342" s="276">
        <v>41.783000000000001</v>
      </c>
    </row>
    <row r="343" spans="1:24">
      <c r="A343" s="255">
        <v>335</v>
      </c>
      <c r="B343" s="266">
        <v>1902629</v>
      </c>
      <c r="C343" s="267">
        <v>43511</v>
      </c>
      <c r="D343" s="267">
        <v>43516</v>
      </c>
      <c r="E343" s="268" t="s">
        <v>400</v>
      </c>
      <c r="F343" s="268">
        <v>35</v>
      </c>
      <c r="G343" s="269">
        <v>8.18</v>
      </c>
      <c r="H343" s="270">
        <v>58.58</v>
      </c>
      <c r="I343" s="268">
        <v>0.02</v>
      </c>
      <c r="J343" s="268">
        <v>2</v>
      </c>
      <c r="K343" s="268" t="s">
        <v>401</v>
      </c>
      <c r="L343" s="268">
        <v>1</v>
      </c>
      <c r="M343" s="268">
        <v>0.1</v>
      </c>
      <c r="N343" s="268">
        <v>0.01</v>
      </c>
      <c r="O343" s="271">
        <f>ROUNDDOWN((3060*H343/100),0)</f>
        <v>1792</v>
      </c>
      <c r="P343" s="277">
        <f>(O343*2)</f>
        <v>3584</v>
      </c>
      <c r="R343" s="273">
        <f>(H343)</f>
        <v>58.58</v>
      </c>
      <c r="S343" s="273">
        <f>AVERAGE(U343:V343)</f>
        <v>58.59</v>
      </c>
      <c r="T343" s="274">
        <f>(R343-S343)</f>
        <v>-1.0000000000005116E-2</v>
      </c>
      <c r="U343" s="275">
        <f>(100-W343)</f>
        <v>58.54</v>
      </c>
      <c r="V343" s="275">
        <f>(100-X343)</f>
        <v>58.64</v>
      </c>
      <c r="W343" s="276">
        <v>41.46</v>
      </c>
      <c r="X343" s="276">
        <v>41.36</v>
      </c>
    </row>
    <row r="344" spans="1:24">
      <c r="A344" s="255">
        <v>336</v>
      </c>
      <c r="B344" s="266">
        <v>1902630</v>
      </c>
      <c r="C344" s="267">
        <v>43517</v>
      </c>
      <c r="D344" s="267">
        <v>43528</v>
      </c>
      <c r="E344" s="268" t="s">
        <v>400</v>
      </c>
      <c r="F344" s="268">
        <v>30</v>
      </c>
      <c r="G344" s="269">
        <v>8.18</v>
      </c>
      <c r="H344" s="270">
        <v>58.99</v>
      </c>
      <c r="I344" s="268">
        <v>0.03</v>
      </c>
      <c r="J344" s="268">
        <v>2</v>
      </c>
      <c r="K344" s="268" t="s">
        <v>401</v>
      </c>
      <c r="L344" s="268">
        <v>1</v>
      </c>
      <c r="M344" s="268">
        <v>0.1</v>
      </c>
      <c r="N344" s="268">
        <v>0.01</v>
      </c>
      <c r="O344" s="271">
        <f>ROUNDDOWN((3060*H344/100),0)</f>
        <v>1805</v>
      </c>
      <c r="P344" s="277">
        <f>(O344*2)</f>
        <v>3610</v>
      </c>
      <c r="R344" s="273">
        <f>(H344)</f>
        <v>58.99</v>
      </c>
      <c r="S344" s="273">
        <f>AVERAGE(U344:V344)</f>
        <v>68.578000000000003</v>
      </c>
      <c r="T344" s="274">
        <f>(R344-S344)</f>
        <v>-9.588000000000001</v>
      </c>
      <c r="U344" s="275">
        <f>(100-W344)</f>
        <v>58.790999999999997</v>
      </c>
      <c r="V344" s="275">
        <f>(100-X344)</f>
        <v>78.364999999999995</v>
      </c>
      <c r="W344" s="276">
        <v>41.209000000000003</v>
      </c>
      <c r="X344" s="276">
        <v>21.635000000000002</v>
      </c>
    </row>
    <row r="345" spans="1:24">
      <c r="A345" s="255">
        <v>337</v>
      </c>
      <c r="B345" s="266">
        <v>1903631</v>
      </c>
      <c r="C345" s="267">
        <v>43525</v>
      </c>
      <c r="D345" s="267">
        <v>43531</v>
      </c>
      <c r="E345" s="268" t="s">
        <v>400</v>
      </c>
      <c r="F345" s="268">
        <v>25</v>
      </c>
      <c r="G345" s="269">
        <v>8.1300000000000008</v>
      </c>
      <c r="H345" s="270">
        <v>58.8</v>
      </c>
      <c r="I345" s="268">
        <v>0.02</v>
      </c>
      <c r="J345" s="268">
        <v>20</v>
      </c>
      <c r="K345" s="268" t="s">
        <v>401</v>
      </c>
      <c r="L345" s="268">
        <v>1</v>
      </c>
      <c r="M345" s="268">
        <v>0.1</v>
      </c>
      <c r="N345" s="268">
        <v>0.01</v>
      </c>
      <c r="O345" s="271">
        <f>ROUNDDOWN((3060*H345/100),0)</f>
        <v>1799</v>
      </c>
      <c r="P345" s="277">
        <f>(O345*2)</f>
        <v>3598</v>
      </c>
      <c r="R345" s="273">
        <f>(H345)</f>
        <v>58.8</v>
      </c>
      <c r="S345" s="273">
        <f>AVERAGE(U345:V345)</f>
        <v>58.625</v>
      </c>
      <c r="T345" s="274">
        <f>(R345-S345)</f>
        <v>0.17499999999999716</v>
      </c>
      <c r="U345" s="275">
        <f>(100-W345)</f>
        <v>58.57</v>
      </c>
      <c r="V345" s="275">
        <f>(100-X345)</f>
        <v>58.68</v>
      </c>
      <c r="W345" s="276">
        <v>41.43</v>
      </c>
      <c r="X345" s="276">
        <v>41.32</v>
      </c>
    </row>
    <row r="346" spans="1:24">
      <c r="A346" s="255">
        <v>338</v>
      </c>
      <c r="B346" s="266">
        <v>1903632</v>
      </c>
      <c r="C346" s="267">
        <v>43532</v>
      </c>
      <c r="D346" s="267">
        <v>43538</v>
      </c>
      <c r="E346" s="268" t="s">
        <v>400</v>
      </c>
      <c r="F346" s="268">
        <v>25</v>
      </c>
      <c r="G346" s="269">
        <v>8.24</v>
      </c>
      <c r="H346" s="270">
        <v>58.26</v>
      </c>
      <c r="I346" s="268">
        <v>0.01</v>
      </c>
      <c r="J346" s="268">
        <v>14</v>
      </c>
      <c r="K346" s="268" t="s">
        <v>401</v>
      </c>
      <c r="L346" s="268">
        <v>1</v>
      </c>
      <c r="M346" s="268">
        <v>0.1</v>
      </c>
      <c r="N346" s="268">
        <v>0.01</v>
      </c>
      <c r="O346" s="271">
        <f>ROUNDDOWN((3060*H346/100),0)</f>
        <v>1782</v>
      </c>
      <c r="P346" s="277">
        <f>(O346*2)</f>
        <v>3564</v>
      </c>
      <c r="R346" s="273">
        <f>(H346)</f>
        <v>58.26</v>
      </c>
      <c r="S346" s="273">
        <f>AVERAGE(U346:V346)</f>
        <v>58.724000000000004</v>
      </c>
      <c r="T346" s="274">
        <f>(R346-S346)</f>
        <v>-0.46400000000000574</v>
      </c>
      <c r="U346" s="275">
        <f>(100-W346)</f>
        <v>58.655999999999999</v>
      </c>
      <c r="V346" s="275">
        <f>(100-X346)</f>
        <v>58.792000000000002</v>
      </c>
      <c r="W346" s="276">
        <v>41.344000000000001</v>
      </c>
      <c r="X346" s="276">
        <v>41.207999999999998</v>
      </c>
    </row>
    <row r="347" spans="1:24">
      <c r="A347" s="255">
        <v>339</v>
      </c>
      <c r="B347" s="266">
        <v>1903633</v>
      </c>
      <c r="C347" s="267">
        <v>43539</v>
      </c>
      <c r="D347" s="267">
        <v>43544</v>
      </c>
      <c r="E347" s="268" t="s">
        <v>400</v>
      </c>
      <c r="F347" s="268">
        <v>30</v>
      </c>
      <c r="G347" s="269">
        <v>8.07</v>
      </c>
      <c r="H347" s="270">
        <v>58.57</v>
      </c>
      <c r="I347" s="268">
        <v>0.03</v>
      </c>
      <c r="J347" s="268">
        <v>12</v>
      </c>
      <c r="K347" s="268" t="s">
        <v>401</v>
      </c>
      <c r="L347" s="268">
        <v>1</v>
      </c>
      <c r="M347" s="268">
        <v>0.1</v>
      </c>
      <c r="N347" s="268">
        <v>0.03</v>
      </c>
      <c r="O347" s="271">
        <f>ROUNDDOWN((3060*H347/100),0)</f>
        <v>1792</v>
      </c>
      <c r="P347" s="277">
        <f>(O347*2)</f>
        <v>3584</v>
      </c>
      <c r="R347" s="273">
        <f>(H347)</f>
        <v>58.57</v>
      </c>
      <c r="S347" s="273">
        <f>AVERAGE(U347:V347)</f>
        <v>58.314999999999998</v>
      </c>
      <c r="T347" s="274">
        <f>(R347-S347)</f>
        <v>0.25500000000000256</v>
      </c>
      <c r="U347" s="275">
        <f>(100-W347)</f>
        <v>58.32</v>
      </c>
      <c r="V347" s="275">
        <f>(100-X347)</f>
        <v>58.31</v>
      </c>
      <c r="W347" s="276">
        <v>41.68</v>
      </c>
      <c r="X347" s="276">
        <v>41.69</v>
      </c>
    </row>
    <row r="348" spans="1:24">
      <c r="A348" s="255">
        <v>340</v>
      </c>
      <c r="B348" s="266">
        <v>1904634</v>
      </c>
      <c r="C348" s="267">
        <v>43556</v>
      </c>
      <c r="D348" s="267">
        <v>43560</v>
      </c>
      <c r="E348" s="268" t="s">
        <v>400</v>
      </c>
      <c r="F348" s="268">
        <v>25</v>
      </c>
      <c r="G348" s="269">
        <v>8.15</v>
      </c>
      <c r="H348" s="270">
        <v>59.3</v>
      </c>
      <c r="I348" s="268">
        <v>0.03</v>
      </c>
      <c r="J348" s="268">
        <v>12</v>
      </c>
      <c r="K348" s="268" t="s">
        <v>401</v>
      </c>
      <c r="L348" s="268">
        <v>1</v>
      </c>
      <c r="M348" s="268">
        <v>0.1</v>
      </c>
      <c r="N348" s="268">
        <v>0.01</v>
      </c>
      <c r="O348" s="271">
        <f>ROUNDDOWN((3060*H348/100),0)</f>
        <v>1814</v>
      </c>
      <c r="P348" s="277">
        <f>(O348*2)</f>
        <v>3628</v>
      </c>
      <c r="R348" s="273">
        <f>(H348)</f>
        <v>59.3</v>
      </c>
      <c r="S348" s="273">
        <f>AVERAGE(U348:V348)</f>
        <v>58.842500000000001</v>
      </c>
      <c r="T348" s="274">
        <f>(R348-S348)</f>
        <v>0.45749999999999602</v>
      </c>
      <c r="U348" s="275">
        <f>(100-W348)</f>
        <v>58.725000000000001</v>
      </c>
      <c r="V348" s="275">
        <f>(100-X348)</f>
        <v>58.96</v>
      </c>
      <c r="W348" s="276">
        <v>41.274999999999999</v>
      </c>
      <c r="X348" s="276">
        <v>41.04</v>
      </c>
    </row>
    <row r="349" spans="1:24">
      <c r="A349" s="255">
        <v>341</v>
      </c>
      <c r="B349" s="266">
        <v>1904635</v>
      </c>
      <c r="C349" s="267">
        <v>43564</v>
      </c>
      <c r="D349" s="267">
        <v>43567</v>
      </c>
      <c r="E349" s="268" t="s">
        <v>400</v>
      </c>
      <c r="F349" s="268">
        <v>25</v>
      </c>
      <c r="G349" s="269">
        <v>8.06</v>
      </c>
      <c r="H349" s="270">
        <v>59.23</v>
      </c>
      <c r="I349" s="268">
        <v>0.02</v>
      </c>
      <c r="J349" s="268">
        <v>12</v>
      </c>
      <c r="K349" s="268" t="s">
        <v>401</v>
      </c>
      <c r="L349" s="268">
        <v>1</v>
      </c>
      <c r="M349" s="268">
        <v>0.1</v>
      </c>
      <c r="N349" s="268">
        <v>0.02</v>
      </c>
      <c r="O349" s="271">
        <f>ROUNDDOWN((3060*H349/100),0)</f>
        <v>1812</v>
      </c>
      <c r="P349" s="277">
        <f>(O349*2)</f>
        <v>3624</v>
      </c>
      <c r="R349" s="273">
        <f>(H349)</f>
        <v>59.23</v>
      </c>
      <c r="S349" s="273">
        <f>AVERAGE(U349:V349)</f>
        <v>58.745000000000005</v>
      </c>
      <c r="T349" s="274">
        <f>(R349-S349)</f>
        <v>0.48499999999999233</v>
      </c>
      <c r="U349" s="275">
        <f>(100-W349)</f>
        <v>58.68</v>
      </c>
      <c r="V349" s="275">
        <f>(100-X349)</f>
        <v>58.81</v>
      </c>
      <c r="W349" s="276">
        <v>41.32</v>
      </c>
      <c r="X349" s="276">
        <v>41.19</v>
      </c>
    </row>
    <row r="350" spans="1:24">
      <c r="A350" s="255">
        <v>342</v>
      </c>
      <c r="B350" s="266">
        <v>1907636</v>
      </c>
      <c r="C350" s="267">
        <v>43677</v>
      </c>
      <c r="D350" s="267">
        <v>43683</v>
      </c>
      <c r="E350" s="268" t="s">
        <v>400</v>
      </c>
      <c r="F350" s="268">
        <v>25</v>
      </c>
      <c r="G350" s="269">
        <v>8.57</v>
      </c>
      <c r="H350" s="270">
        <v>59.97</v>
      </c>
      <c r="I350" s="268">
        <v>0.01</v>
      </c>
      <c r="J350" s="268">
        <v>2</v>
      </c>
      <c r="K350" s="268" t="s">
        <v>401</v>
      </c>
      <c r="L350" s="268">
        <v>1</v>
      </c>
      <c r="M350" s="268">
        <v>0.1</v>
      </c>
      <c r="N350" s="268">
        <v>0.01</v>
      </c>
      <c r="O350" s="271">
        <f>ROUNDDOWN((3060*H350/100),0)</f>
        <v>1835</v>
      </c>
      <c r="P350" s="277">
        <f>(O350*2)</f>
        <v>3670</v>
      </c>
      <c r="R350" s="273">
        <f>(H350)</f>
        <v>59.97</v>
      </c>
      <c r="S350" s="273">
        <f>AVERAGE(U350:V350)</f>
        <v>58.885000000000005</v>
      </c>
      <c r="T350" s="274">
        <f>(R350-S350)</f>
        <v>1.0849999999999937</v>
      </c>
      <c r="U350" s="275">
        <f>(100-W350)</f>
        <v>58.64</v>
      </c>
      <c r="V350" s="275">
        <f>(100-X350)</f>
        <v>59.13</v>
      </c>
      <c r="W350" s="276">
        <v>41.36</v>
      </c>
      <c r="X350" s="276">
        <v>40.869999999999997</v>
      </c>
    </row>
    <row r="351" spans="1:24">
      <c r="A351" s="255">
        <v>343</v>
      </c>
      <c r="B351" s="266">
        <v>1908637</v>
      </c>
      <c r="C351" s="267">
        <v>43699</v>
      </c>
      <c r="D351" s="267">
        <v>43704</v>
      </c>
      <c r="E351" s="268" t="s">
        <v>400</v>
      </c>
      <c r="F351" s="268">
        <v>25</v>
      </c>
      <c r="G351" s="269">
        <v>8.08</v>
      </c>
      <c r="H351" s="270">
        <v>59.31</v>
      </c>
      <c r="I351" s="268">
        <v>0.02</v>
      </c>
      <c r="J351" s="268">
        <v>22</v>
      </c>
      <c r="K351" s="268" t="s">
        <v>401</v>
      </c>
      <c r="L351" s="268">
        <v>6</v>
      </c>
      <c r="M351" s="268">
        <v>0.1</v>
      </c>
      <c r="N351" s="268">
        <v>0.01</v>
      </c>
      <c r="O351" s="271">
        <f>ROUNDDOWN((3060*H351/100),0)</f>
        <v>1814</v>
      </c>
      <c r="P351" s="277">
        <f>(O351*2)</f>
        <v>3628</v>
      </c>
      <c r="R351" s="273">
        <f>(H351)</f>
        <v>59.31</v>
      </c>
      <c r="S351" s="273">
        <f>AVERAGE(U351:V351)</f>
        <v>59.454999999999998</v>
      </c>
      <c r="T351" s="274">
        <f>(R351-S351)</f>
        <v>-0.14499999999999602</v>
      </c>
      <c r="U351" s="275">
        <f>(100-W351)</f>
        <v>59.643999999999998</v>
      </c>
      <c r="V351" s="275">
        <f>(100-X351)</f>
        <v>59.265999999999998</v>
      </c>
      <c r="W351" s="276">
        <v>40.356000000000002</v>
      </c>
      <c r="X351" s="276">
        <v>40.734000000000002</v>
      </c>
    </row>
    <row r="352" spans="1:24">
      <c r="A352" s="255">
        <v>344</v>
      </c>
      <c r="B352" s="266">
        <v>1908638</v>
      </c>
      <c r="C352" s="267">
        <v>43704</v>
      </c>
      <c r="D352" s="267">
        <v>43707</v>
      </c>
      <c r="E352" s="268" t="s">
        <v>400</v>
      </c>
      <c r="F352" s="268">
        <v>40</v>
      </c>
      <c r="G352" s="269">
        <v>8.08</v>
      </c>
      <c r="H352" s="270">
        <v>59.14</v>
      </c>
      <c r="I352" s="268">
        <v>0.02</v>
      </c>
      <c r="J352" s="268">
        <v>18</v>
      </c>
      <c r="K352" s="268" t="s">
        <v>401</v>
      </c>
      <c r="L352" s="268">
        <v>8</v>
      </c>
      <c r="M352" s="268">
        <v>0.1</v>
      </c>
      <c r="N352" s="268" t="s">
        <v>409</v>
      </c>
      <c r="O352" s="271">
        <f>ROUNDDOWN((3060*H352/100),0)</f>
        <v>1809</v>
      </c>
      <c r="P352" s="277">
        <f>(O352*2)</f>
        <v>3618</v>
      </c>
      <c r="R352" s="273">
        <f>(H352)</f>
        <v>59.14</v>
      </c>
      <c r="S352" s="273">
        <f>AVERAGE(U352:V352)</f>
        <v>58.352499999999999</v>
      </c>
      <c r="T352" s="274">
        <f>(R352-S352)</f>
        <v>0.78750000000000142</v>
      </c>
      <c r="U352" s="275">
        <f>(100-W352)</f>
        <v>58.463999999999999</v>
      </c>
      <c r="V352" s="275">
        <f>(100-X352)</f>
        <v>58.241</v>
      </c>
      <c r="W352" s="276">
        <v>41.536000000000001</v>
      </c>
      <c r="X352" s="276">
        <v>41.759</v>
      </c>
    </row>
    <row r="353" spans="1:24">
      <c r="A353" s="255">
        <v>345</v>
      </c>
      <c r="B353" s="266">
        <v>1908639</v>
      </c>
      <c r="C353" s="267">
        <v>43708</v>
      </c>
      <c r="D353" s="267">
        <v>43713</v>
      </c>
      <c r="E353" s="268" t="s">
        <v>400</v>
      </c>
      <c r="F353" s="268">
        <v>40</v>
      </c>
      <c r="G353" s="269">
        <v>8.31</v>
      </c>
      <c r="H353" s="270">
        <v>59.74</v>
      </c>
      <c r="I353" s="268">
        <v>0.06</v>
      </c>
      <c r="J353" s="268">
        <v>4</v>
      </c>
      <c r="K353" s="268" t="s">
        <v>401</v>
      </c>
      <c r="L353" s="268">
        <v>4</v>
      </c>
      <c r="M353" s="268">
        <v>0.1</v>
      </c>
      <c r="N353" s="268">
        <v>0.02</v>
      </c>
      <c r="O353" s="271">
        <f>ROUNDDOWN((3060*H353/100),0)</f>
        <v>1828</v>
      </c>
      <c r="P353" s="277">
        <f>(O353*2)</f>
        <v>3656</v>
      </c>
      <c r="R353" s="273">
        <f>(H353)</f>
        <v>59.74</v>
      </c>
      <c r="S353" s="273">
        <f>AVERAGE(U353:V353)</f>
        <v>59.534499999999994</v>
      </c>
      <c r="T353" s="274">
        <f>(R353-S353)</f>
        <v>0.20550000000000779</v>
      </c>
      <c r="U353" s="275">
        <f>(100-W353)</f>
        <v>59.018999999999998</v>
      </c>
      <c r="V353" s="275">
        <f>(100-X353)</f>
        <v>60.05</v>
      </c>
      <c r="W353" s="276">
        <v>40.981000000000002</v>
      </c>
      <c r="X353" s="276">
        <v>39.950000000000003</v>
      </c>
    </row>
    <row r="354" spans="1:24">
      <c r="A354" s="255">
        <v>346</v>
      </c>
      <c r="B354" s="266">
        <v>1909640</v>
      </c>
      <c r="C354" s="267">
        <v>43710</v>
      </c>
      <c r="D354" s="267">
        <v>43713</v>
      </c>
      <c r="E354" s="268" t="s">
        <v>400</v>
      </c>
      <c r="F354" s="268">
        <v>40</v>
      </c>
      <c r="G354" s="269">
        <v>8.4</v>
      </c>
      <c r="H354" s="270">
        <v>59.88</v>
      </c>
      <c r="I354" s="268">
        <v>0.04</v>
      </c>
      <c r="J354" s="268">
        <v>6</v>
      </c>
      <c r="K354" s="268" t="s">
        <v>401</v>
      </c>
      <c r="L354" s="268">
        <v>4</v>
      </c>
      <c r="M354" s="268">
        <v>0.1</v>
      </c>
      <c r="N354" s="268">
        <v>0.02</v>
      </c>
      <c r="O354" s="271">
        <f>ROUNDDOWN((3060*H354/100),0)</f>
        <v>1832</v>
      </c>
      <c r="P354" s="277">
        <f>(O354*2)</f>
        <v>3664</v>
      </c>
      <c r="R354" s="273">
        <f>(H354)</f>
        <v>59.88</v>
      </c>
      <c r="S354" s="273">
        <f>AVERAGE(U354:V354)</f>
        <v>59.67</v>
      </c>
      <c r="T354" s="274">
        <f>(R354-S354)</f>
        <v>0.21000000000000085</v>
      </c>
      <c r="U354" s="275">
        <f>(100-W354)</f>
        <v>59.734999999999999</v>
      </c>
      <c r="V354" s="275">
        <f>(100-X354)</f>
        <v>59.604999999999997</v>
      </c>
      <c r="W354" s="276">
        <v>40.265000000000001</v>
      </c>
      <c r="X354" s="276">
        <v>40.395000000000003</v>
      </c>
    </row>
    <row r="355" spans="1:24">
      <c r="A355" s="255">
        <v>347</v>
      </c>
      <c r="B355" s="266">
        <v>1909641</v>
      </c>
      <c r="C355" s="267">
        <v>43715</v>
      </c>
      <c r="D355" s="267">
        <v>43718</v>
      </c>
      <c r="E355" s="268" t="s">
        <v>400</v>
      </c>
      <c r="F355" s="268">
        <v>30</v>
      </c>
      <c r="G355" s="269">
        <v>7.46</v>
      </c>
      <c r="H355" s="270">
        <v>58.81</v>
      </c>
      <c r="I355" s="268">
        <v>0.01</v>
      </c>
      <c r="J355" s="268">
        <v>2</v>
      </c>
      <c r="K355" s="268" t="s">
        <v>401</v>
      </c>
      <c r="L355" s="268">
        <v>1</v>
      </c>
      <c r="M355" s="268">
        <v>0.1</v>
      </c>
      <c r="N355" s="268">
        <v>0.01</v>
      </c>
      <c r="O355" s="271">
        <f>ROUNDDOWN((3060*H355/100),0)</f>
        <v>1799</v>
      </c>
      <c r="P355" s="277">
        <f>(O355*2)</f>
        <v>3598</v>
      </c>
      <c r="R355" s="273">
        <f>(H355)</f>
        <v>58.81</v>
      </c>
      <c r="S355" s="273">
        <f>AVERAGE(U355:V355)</f>
        <v>59.1235</v>
      </c>
      <c r="T355" s="274">
        <f>(R355-S355)</f>
        <v>-0.31349999999999767</v>
      </c>
      <c r="U355" s="275">
        <f>(100-W355)</f>
        <v>59.017000000000003</v>
      </c>
      <c r="V355" s="275">
        <f>(100-X355)</f>
        <v>59.23</v>
      </c>
      <c r="W355" s="276">
        <v>40.982999999999997</v>
      </c>
      <c r="X355" s="276">
        <v>40.770000000000003</v>
      </c>
    </row>
    <row r="356" spans="1:24">
      <c r="A356" s="255">
        <v>348</v>
      </c>
      <c r="B356" s="266">
        <v>1909642</v>
      </c>
      <c r="C356" s="267">
        <v>43725</v>
      </c>
      <c r="D356" s="267">
        <v>43728</v>
      </c>
      <c r="E356" s="268" t="s">
        <v>400</v>
      </c>
      <c r="F356" s="268">
        <v>30</v>
      </c>
      <c r="G356" s="269">
        <v>7.68</v>
      </c>
      <c r="H356" s="270">
        <v>59.13</v>
      </c>
      <c r="I356" s="268">
        <v>0.02</v>
      </c>
      <c r="J356" s="268">
        <v>14</v>
      </c>
      <c r="K356" s="268" t="s">
        <v>401</v>
      </c>
      <c r="L356" s="268">
        <v>1</v>
      </c>
      <c r="M356" s="268">
        <v>0.1</v>
      </c>
      <c r="N356" s="268" t="s">
        <v>409</v>
      </c>
      <c r="O356" s="271">
        <f>ROUNDDOWN((3060*H356/100),0)</f>
        <v>1809</v>
      </c>
      <c r="P356" s="277">
        <f>(O356*2)</f>
        <v>3618</v>
      </c>
      <c r="R356" s="273">
        <f>(H356)</f>
        <v>59.13</v>
      </c>
      <c r="S356" s="273">
        <f>AVERAGE(U356:V356)</f>
        <v>58.808499999999995</v>
      </c>
      <c r="T356" s="274">
        <f>(R356-S356)</f>
        <v>0.32150000000000745</v>
      </c>
      <c r="U356" s="275">
        <f>(100-W356)</f>
        <v>58.854999999999997</v>
      </c>
      <c r="V356" s="275">
        <f>(100-X356)</f>
        <v>58.762</v>
      </c>
      <c r="W356" s="276">
        <v>41.145000000000003</v>
      </c>
      <c r="X356" s="276">
        <v>41.238</v>
      </c>
    </row>
    <row r="357" spans="1:24">
      <c r="A357" s="255">
        <v>349</v>
      </c>
      <c r="B357" s="266">
        <v>1909643</v>
      </c>
      <c r="C357" s="267">
        <v>43729</v>
      </c>
      <c r="D357" s="267">
        <v>43733</v>
      </c>
      <c r="E357" s="268" t="s">
        <v>400</v>
      </c>
      <c r="F357" s="268">
        <v>30</v>
      </c>
      <c r="G357" s="269">
        <v>7.72</v>
      </c>
      <c r="H357" s="270">
        <v>59.54</v>
      </c>
      <c r="I357" s="268">
        <v>0.01</v>
      </c>
      <c r="J357" s="268">
        <v>2</v>
      </c>
      <c r="K357" s="268" t="s">
        <v>401</v>
      </c>
      <c r="L357" s="268">
        <v>1</v>
      </c>
      <c r="M357" s="268">
        <v>0.1</v>
      </c>
      <c r="N357" s="268">
        <v>0.01</v>
      </c>
      <c r="O357" s="271">
        <f>ROUNDDOWN((3060*H357/100),0)</f>
        <v>1821</v>
      </c>
      <c r="P357" s="277">
        <f>(O357*2)</f>
        <v>3642</v>
      </c>
      <c r="R357" s="273">
        <f>(H357)</f>
        <v>59.54</v>
      </c>
      <c r="S357" s="273">
        <f>AVERAGE(U357:V357)</f>
        <v>59.089500000000001</v>
      </c>
      <c r="T357" s="274">
        <f>(R357-S357)</f>
        <v>0.45049999999999812</v>
      </c>
      <c r="U357" s="275">
        <f>(100-W357)</f>
        <v>59.018999999999998</v>
      </c>
      <c r="V357" s="275">
        <f>(100-X357)</f>
        <v>59.16</v>
      </c>
      <c r="W357" s="276">
        <v>40.981000000000002</v>
      </c>
      <c r="X357" s="276">
        <v>40.840000000000003</v>
      </c>
    </row>
    <row r="358" spans="1:24">
      <c r="A358" s="255">
        <v>350</v>
      </c>
      <c r="B358" s="266">
        <v>1909644</v>
      </c>
      <c r="C358" s="267">
        <v>43738</v>
      </c>
      <c r="D358" s="267">
        <v>43742</v>
      </c>
      <c r="E358" s="268" t="s">
        <v>400</v>
      </c>
      <c r="F358" s="268">
        <v>35</v>
      </c>
      <c r="G358" s="269">
        <v>7.91</v>
      </c>
      <c r="H358" s="270">
        <v>59.08</v>
      </c>
      <c r="I358" s="268">
        <v>0.02</v>
      </c>
      <c r="J358" s="268">
        <v>4</v>
      </c>
      <c r="K358" s="268" t="s">
        <v>401</v>
      </c>
      <c r="L358" s="268">
        <v>1</v>
      </c>
      <c r="M358" s="268">
        <v>0.1</v>
      </c>
      <c r="N358" s="268">
        <v>0.01</v>
      </c>
      <c r="O358" s="271">
        <f>ROUNDDOWN((3060*H358/100),0)</f>
        <v>1807</v>
      </c>
      <c r="P358" s="277">
        <f>(O358*2)</f>
        <v>3614</v>
      </c>
      <c r="R358" s="273">
        <f>(H358)</f>
        <v>59.08</v>
      </c>
      <c r="S358" s="273">
        <f>AVERAGE(U358:V358)</f>
        <v>58.703000000000003</v>
      </c>
      <c r="T358" s="274">
        <f>(R358-S358)</f>
        <v>0.37699999999999534</v>
      </c>
      <c r="U358" s="275">
        <f>(100-W358)</f>
        <v>58.603000000000002</v>
      </c>
      <c r="V358" s="275">
        <f>(100-X358)</f>
        <v>58.802999999999997</v>
      </c>
      <c r="W358" s="276">
        <v>41.396999999999998</v>
      </c>
      <c r="X358" s="276">
        <v>41.197000000000003</v>
      </c>
    </row>
    <row r="359" spans="1:24">
      <c r="A359" s="255">
        <v>351</v>
      </c>
      <c r="B359" s="266">
        <v>1910645</v>
      </c>
      <c r="C359" s="267">
        <v>43743</v>
      </c>
      <c r="D359" s="267">
        <v>43746</v>
      </c>
      <c r="E359" s="268" t="s">
        <v>400</v>
      </c>
      <c r="F359" s="268">
        <v>30</v>
      </c>
      <c r="G359" s="269">
        <v>7.95</v>
      </c>
      <c r="H359" s="270">
        <v>58.58</v>
      </c>
      <c r="I359" s="268">
        <v>0.03</v>
      </c>
      <c r="J359" s="268">
        <v>4</v>
      </c>
      <c r="K359" s="268" t="s">
        <v>401</v>
      </c>
      <c r="L359" s="268">
        <v>1</v>
      </c>
      <c r="M359" s="268">
        <v>0.1</v>
      </c>
      <c r="N359" s="268">
        <v>0.01</v>
      </c>
      <c r="O359" s="271">
        <f>ROUNDDOWN((3060*H359/100),0)</f>
        <v>1792</v>
      </c>
      <c r="P359" s="277">
        <f>(O359*2)</f>
        <v>3584</v>
      </c>
      <c r="R359" s="273">
        <f>(H359)</f>
        <v>58.58</v>
      </c>
      <c r="S359" s="273">
        <f>AVERAGE(U359:V359)</f>
        <v>58.429500000000004</v>
      </c>
      <c r="T359" s="274">
        <f>(R359-S359)</f>
        <v>0.15049999999999386</v>
      </c>
      <c r="U359" s="275">
        <f>(100-W359)</f>
        <v>58.347999999999999</v>
      </c>
      <c r="V359" s="275">
        <f>(100-X359)</f>
        <v>58.511000000000003</v>
      </c>
      <c r="W359" s="276">
        <v>41.652000000000001</v>
      </c>
      <c r="X359" s="276">
        <v>41.488999999999997</v>
      </c>
    </row>
    <row r="360" spans="1:24">
      <c r="A360" s="255">
        <v>352</v>
      </c>
      <c r="B360" s="266">
        <v>1911646</v>
      </c>
      <c r="C360" s="267">
        <v>43794</v>
      </c>
      <c r="D360" s="267">
        <v>43796</v>
      </c>
      <c r="E360" s="268" t="s">
        <v>400</v>
      </c>
      <c r="F360" s="268">
        <v>25</v>
      </c>
      <c r="G360" s="269">
        <v>8.35</v>
      </c>
      <c r="H360" s="270">
        <v>58.92</v>
      </c>
      <c r="I360" s="268">
        <v>0.03</v>
      </c>
      <c r="J360" s="268">
        <v>16</v>
      </c>
      <c r="K360" s="268" t="s">
        <v>401</v>
      </c>
      <c r="L360" s="268">
        <v>1</v>
      </c>
      <c r="M360" s="268">
        <v>0.1</v>
      </c>
      <c r="N360" s="268" t="s">
        <v>409</v>
      </c>
      <c r="O360" s="271">
        <f>ROUNDDOWN((3060*H360/100),0)</f>
        <v>1802</v>
      </c>
      <c r="P360" s="277">
        <f>(O360*2)</f>
        <v>3604</v>
      </c>
      <c r="R360" s="273">
        <f>(H360)</f>
        <v>58.92</v>
      </c>
      <c r="S360" s="273">
        <f>AVERAGE(U360:V360)</f>
        <v>58.980000000000004</v>
      </c>
      <c r="T360" s="274">
        <f>(R360-S360)</f>
        <v>-6.0000000000002274E-2</v>
      </c>
      <c r="U360" s="275">
        <f>(100-W360)</f>
        <v>59.03</v>
      </c>
      <c r="V360" s="275">
        <f>(100-X360)</f>
        <v>58.93</v>
      </c>
      <c r="W360" s="276">
        <v>40.97</v>
      </c>
      <c r="X360" s="276">
        <v>41.07</v>
      </c>
    </row>
    <row r="361" spans="1:24">
      <c r="A361" s="255">
        <v>353</v>
      </c>
      <c r="B361" s="266">
        <v>1912647</v>
      </c>
      <c r="C361" s="267">
        <v>43806</v>
      </c>
      <c r="D361" s="267">
        <v>43811</v>
      </c>
      <c r="E361" s="268" t="s">
        <v>400</v>
      </c>
      <c r="F361" s="268">
        <v>20</v>
      </c>
      <c r="G361" s="269">
        <v>8.4499999999999993</v>
      </c>
      <c r="H361" s="270">
        <v>58.2</v>
      </c>
      <c r="I361" s="268">
        <v>0.02</v>
      </c>
      <c r="J361" s="268">
        <v>10</v>
      </c>
      <c r="K361" s="268" t="s">
        <v>401</v>
      </c>
      <c r="L361" s="268">
        <v>2</v>
      </c>
      <c r="M361" s="268">
        <v>0.1</v>
      </c>
      <c r="N361" s="268">
        <v>0.01</v>
      </c>
      <c r="O361" s="271">
        <f>ROUNDDOWN((3060*H361/100),0)</f>
        <v>1780</v>
      </c>
      <c r="P361" s="277">
        <f>(O361*2)</f>
        <v>3560</v>
      </c>
      <c r="R361" s="273">
        <f>(H361)</f>
        <v>58.2</v>
      </c>
      <c r="S361" s="273">
        <f>AVERAGE(U361:V361)</f>
        <v>58.161500000000004</v>
      </c>
      <c r="T361" s="274">
        <f>(R361-S361)</f>
        <v>3.8499999999999091E-2</v>
      </c>
      <c r="U361" s="275">
        <f>(100-W361)</f>
        <v>58.116999999999997</v>
      </c>
      <c r="V361" s="275">
        <f>(100-X361)</f>
        <v>58.206000000000003</v>
      </c>
      <c r="W361" s="276">
        <v>41.883000000000003</v>
      </c>
      <c r="X361" s="276">
        <v>41.793999999999997</v>
      </c>
    </row>
    <row r="362" spans="1:24">
      <c r="A362" s="255">
        <v>354</v>
      </c>
      <c r="B362" s="266">
        <v>1912648</v>
      </c>
      <c r="C362" s="267">
        <v>43815</v>
      </c>
      <c r="D362" s="267">
        <v>43819</v>
      </c>
      <c r="E362" s="268" t="s">
        <v>400</v>
      </c>
      <c r="F362" s="268">
        <v>25</v>
      </c>
      <c r="G362" s="269">
        <v>8.18</v>
      </c>
      <c r="H362" s="270">
        <v>58.32</v>
      </c>
      <c r="I362" s="268">
        <v>0.01</v>
      </c>
      <c r="J362" s="268">
        <v>10</v>
      </c>
      <c r="K362" s="268" t="s">
        <v>401</v>
      </c>
      <c r="L362" s="268">
        <v>1</v>
      </c>
      <c r="M362" s="268">
        <v>0.1</v>
      </c>
      <c r="N362" s="268">
        <v>0.01</v>
      </c>
      <c r="O362" s="271">
        <f>ROUNDDOWN((3060*H362/100),0)</f>
        <v>1784</v>
      </c>
      <c r="P362" s="277">
        <f>(O362*2)</f>
        <v>3568</v>
      </c>
      <c r="R362" s="273">
        <f>(H362)</f>
        <v>58.32</v>
      </c>
      <c r="S362" s="273">
        <f>AVERAGE(U362:V362)</f>
        <v>100</v>
      </c>
      <c r="T362" s="274">
        <f>(R362-S362)</f>
        <v>-41.68</v>
      </c>
      <c r="U362" s="275">
        <f>(100-W362)</f>
        <v>100</v>
      </c>
      <c r="V362" s="275">
        <f>(100-X362)</f>
        <v>100</v>
      </c>
      <c r="W362" s="276"/>
      <c r="X362" s="276"/>
    </row>
    <row r="363" spans="1:24">
      <c r="A363" s="255">
        <v>355</v>
      </c>
      <c r="B363" s="266">
        <v>1912649</v>
      </c>
      <c r="C363" s="267">
        <v>43822</v>
      </c>
      <c r="D363" s="267">
        <v>43838</v>
      </c>
      <c r="E363" s="268" t="s">
        <v>400</v>
      </c>
      <c r="F363" s="268">
        <v>20</v>
      </c>
      <c r="G363" s="269">
        <v>8.1</v>
      </c>
      <c r="H363" s="270">
        <v>58.67</v>
      </c>
      <c r="I363" s="268">
        <v>0.01</v>
      </c>
      <c r="J363" s="268">
        <v>2</v>
      </c>
      <c r="K363" s="268" t="s">
        <v>401</v>
      </c>
      <c r="L363" s="268">
        <v>1</v>
      </c>
      <c r="M363" s="268">
        <v>0.1</v>
      </c>
      <c r="N363" s="268">
        <v>0.01</v>
      </c>
      <c r="O363" s="271">
        <f>ROUNDDOWN((3060*H363/100),0)</f>
        <v>1795</v>
      </c>
      <c r="P363" s="277">
        <f>(O363*2)</f>
        <v>3590</v>
      </c>
      <c r="R363" s="273">
        <f>(H363)</f>
        <v>58.67</v>
      </c>
      <c r="S363" s="273">
        <f>AVERAGE(U363:V363)</f>
        <v>58.68</v>
      </c>
      <c r="T363" s="274">
        <f>(R363-S363)</f>
        <v>-9.9999999999980105E-3</v>
      </c>
      <c r="U363" s="275">
        <f>(100-W363)</f>
        <v>58.7</v>
      </c>
      <c r="V363" s="275">
        <f>(100-X363)</f>
        <v>58.66</v>
      </c>
      <c r="W363" s="276">
        <v>41.3</v>
      </c>
      <c r="X363" s="276">
        <v>41.34</v>
      </c>
    </row>
    <row r="364" spans="1:24">
      <c r="A364" s="255">
        <v>356</v>
      </c>
      <c r="B364" s="266">
        <v>1912650</v>
      </c>
      <c r="C364" s="267">
        <v>43825</v>
      </c>
      <c r="D364" s="267">
        <v>43838</v>
      </c>
      <c r="E364" s="268" t="s">
        <v>400</v>
      </c>
      <c r="F364" s="268">
        <v>35</v>
      </c>
      <c r="G364" s="269">
        <v>8.07</v>
      </c>
      <c r="H364" s="270">
        <v>58.65</v>
      </c>
      <c r="I364" s="268">
        <v>0.01</v>
      </c>
      <c r="J364" s="268">
        <v>18</v>
      </c>
      <c r="K364" s="268" t="s">
        <v>401</v>
      </c>
      <c r="L364" s="268">
        <v>1</v>
      </c>
      <c r="M364" s="268">
        <v>0.1</v>
      </c>
      <c r="N364" s="268">
        <v>0.01</v>
      </c>
      <c r="O364" s="271">
        <f>ROUNDDOWN((3060*H364/100),0)</f>
        <v>1794</v>
      </c>
      <c r="P364" s="277">
        <f>(O364*2)</f>
        <v>3588</v>
      </c>
      <c r="R364" s="273">
        <f>(H364)</f>
        <v>58.65</v>
      </c>
      <c r="S364" s="273">
        <f>AVERAGE(U364:V364)</f>
        <v>58.68</v>
      </c>
      <c r="T364" s="274">
        <f>(R364-S364)</f>
        <v>-3.0000000000001137E-2</v>
      </c>
      <c r="U364" s="275">
        <f>(100-W364)</f>
        <v>58.7</v>
      </c>
      <c r="V364" s="275">
        <f>(100-X364)</f>
        <v>58.66</v>
      </c>
      <c r="W364" s="276">
        <v>41.3</v>
      </c>
      <c r="X364" s="276">
        <v>41.34</v>
      </c>
    </row>
    <row r="365" spans="1:24">
      <c r="A365" s="255">
        <v>357</v>
      </c>
      <c r="B365" s="266">
        <v>2001651</v>
      </c>
      <c r="C365" s="267">
        <v>43837</v>
      </c>
      <c r="D365" s="267">
        <v>43838</v>
      </c>
      <c r="E365" s="268" t="s">
        <v>410</v>
      </c>
      <c r="F365" s="268">
        <v>35</v>
      </c>
      <c r="G365" s="269">
        <v>8.0299999999999994</v>
      </c>
      <c r="H365" s="270">
        <v>58.52</v>
      </c>
      <c r="I365" s="268">
        <v>0.02</v>
      </c>
      <c r="J365" s="268">
        <v>2</v>
      </c>
      <c r="K365" s="268" t="s">
        <v>401</v>
      </c>
      <c r="L365" s="268">
        <v>1</v>
      </c>
      <c r="M365" s="268">
        <v>0.1</v>
      </c>
      <c r="N365" s="268">
        <v>0.01</v>
      </c>
      <c r="O365" s="271">
        <f>ROUNDDOWN((3060*H365/100),0)</f>
        <v>1790</v>
      </c>
      <c r="P365" s="277">
        <f>(O365*2)</f>
        <v>3580</v>
      </c>
      <c r="R365" s="273">
        <f>(H365)</f>
        <v>58.52</v>
      </c>
      <c r="S365" s="273">
        <f>AVERAGE(U365:V365)</f>
        <v>58.543499999999995</v>
      </c>
      <c r="T365" s="274">
        <f>(R365-S365)</f>
        <v>-2.3499999999991417E-2</v>
      </c>
      <c r="U365" s="275">
        <f>(100-W365)</f>
        <v>58.48</v>
      </c>
      <c r="V365" s="275">
        <f>(100-X365)</f>
        <v>58.606999999999999</v>
      </c>
      <c r="W365" s="276">
        <v>41.52</v>
      </c>
      <c r="X365" s="276">
        <v>41.393000000000001</v>
      </c>
    </row>
    <row r="366" spans="1:24">
      <c r="A366" s="255">
        <v>358</v>
      </c>
      <c r="B366" s="266">
        <v>2001652</v>
      </c>
      <c r="C366" s="267">
        <v>43845</v>
      </c>
      <c r="D366" s="267">
        <v>43851</v>
      </c>
      <c r="E366" s="268" t="s">
        <v>400</v>
      </c>
      <c r="F366" s="268">
        <v>25</v>
      </c>
      <c r="G366" s="269">
        <v>8.25</v>
      </c>
      <c r="H366" s="270">
        <v>58.37</v>
      </c>
      <c r="I366" s="268" t="s">
        <v>401</v>
      </c>
      <c r="J366" s="268">
        <v>12</v>
      </c>
      <c r="K366" s="268" t="s">
        <v>401</v>
      </c>
      <c r="L366" s="268">
        <v>1</v>
      </c>
      <c r="M366" s="268">
        <v>0.1</v>
      </c>
      <c r="N366" s="268">
        <v>0.01</v>
      </c>
      <c r="O366" s="271">
        <f>ROUNDDOWN((3060*H366/100),0)</f>
        <v>1786</v>
      </c>
      <c r="P366" s="277">
        <f>(O366*2)</f>
        <v>3572</v>
      </c>
      <c r="Q366" s="282"/>
      <c r="R366" s="273">
        <f>(H366)</f>
        <v>58.37</v>
      </c>
      <c r="S366" s="273">
        <f>AVERAGE(U366:V366)</f>
        <v>58.843000000000004</v>
      </c>
      <c r="T366" s="274">
        <f>(R366-S366)</f>
        <v>-0.47300000000000608</v>
      </c>
      <c r="U366" s="275">
        <f>(100-W366)</f>
        <v>58.835000000000001</v>
      </c>
      <c r="V366" s="275">
        <f>(100-X366)</f>
        <v>58.850999999999999</v>
      </c>
      <c r="W366" s="276">
        <v>41.164999999999999</v>
      </c>
      <c r="X366" s="276">
        <v>41.149000000000001</v>
      </c>
    </row>
    <row r="367" spans="1:24">
      <c r="A367" s="255">
        <v>359</v>
      </c>
      <c r="B367" s="266">
        <v>2001653</v>
      </c>
      <c r="C367" s="267">
        <v>43853</v>
      </c>
      <c r="D367" s="267">
        <v>44032</v>
      </c>
      <c r="E367" s="268" t="s">
        <v>400</v>
      </c>
      <c r="F367" s="268">
        <v>25</v>
      </c>
      <c r="G367" s="269">
        <v>8.2100000000000009</v>
      </c>
      <c r="H367" s="270">
        <v>58.79</v>
      </c>
      <c r="I367" s="268">
        <v>0.02</v>
      </c>
      <c r="J367" s="268">
        <v>4</v>
      </c>
      <c r="K367" s="268">
        <v>0.8</v>
      </c>
      <c r="L367" s="268">
        <v>1</v>
      </c>
      <c r="M367" s="268">
        <v>0.1</v>
      </c>
      <c r="N367" s="268" t="s">
        <v>409</v>
      </c>
      <c r="O367" s="271">
        <f>ROUNDDOWN((3060*H367/100),0)</f>
        <v>1798</v>
      </c>
      <c r="P367" s="277">
        <f>(O367*2)</f>
        <v>3596</v>
      </c>
      <c r="Q367" s="267">
        <f>IF(C367="","",DATE(YEAR(C367),MONTH(C367)+6,DAY(C367)-1))</f>
        <v>44034</v>
      </c>
      <c r="R367" s="273">
        <f>(H367)</f>
        <v>58.79</v>
      </c>
      <c r="S367" s="273">
        <f>AVERAGE(U367:V367)</f>
        <v>58.737000000000002</v>
      </c>
      <c r="T367" s="274">
        <f>(R367-S367)</f>
        <v>5.2999999999997272E-2</v>
      </c>
      <c r="U367" s="275">
        <f>(100-W367)</f>
        <v>58.524000000000001</v>
      </c>
      <c r="V367" s="275">
        <f>(100-X367)</f>
        <v>58.95</v>
      </c>
      <c r="W367" s="276">
        <v>41.475999999999999</v>
      </c>
      <c r="X367" s="276">
        <v>41.05</v>
      </c>
    </row>
    <row r="368" spans="1:24">
      <c r="A368" s="255">
        <v>360</v>
      </c>
      <c r="B368" s="266">
        <v>2001654</v>
      </c>
      <c r="C368" s="267">
        <v>43861</v>
      </c>
      <c r="D368" s="267">
        <v>43864</v>
      </c>
      <c r="E368" s="268" t="s">
        <v>400</v>
      </c>
      <c r="F368" s="268">
        <v>25</v>
      </c>
      <c r="G368" s="269">
        <v>8.5500000000000007</v>
      </c>
      <c r="H368" s="270">
        <v>59</v>
      </c>
      <c r="I368" s="268">
        <v>0.01</v>
      </c>
      <c r="J368" s="268">
        <v>30</v>
      </c>
      <c r="K368" s="268" t="s">
        <v>401</v>
      </c>
      <c r="L368" s="268">
        <v>1</v>
      </c>
      <c r="M368" s="268">
        <v>0.1</v>
      </c>
      <c r="N368" s="268">
        <v>0.01</v>
      </c>
      <c r="O368" s="271">
        <f>ROUNDDOWN((3060*H368/100),0)</f>
        <v>1805</v>
      </c>
      <c r="P368" s="277">
        <f>(O368*2)</f>
        <v>3610</v>
      </c>
      <c r="Q368" s="267">
        <f>IF(C368="","",DATE(YEAR(C368),MONTH(C368)+6,DAY(C368)-1))</f>
        <v>44042</v>
      </c>
      <c r="R368" s="273">
        <f>(H368)</f>
        <v>59</v>
      </c>
      <c r="S368" s="273">
        <f>AVERAGE(U368:V368)</f>
        <v>58.751000000000005</v>
      </c>
      <c r="T368" s="274">
        <f>(R368-S368)</f>
        <v>0.24899999999999523</v>
      </c>
      <c r="U368" s="275">
        <f>(100-W368)</f>
        <v>58.875</v>
      </c>
      <c r="V368" s="275">
        <f>(100-X368)</f>
        <v>58.627000000000002</v>
      </c>
      <c r="W368" s="276">
        <v>41.125</v>
      </c>
      <c r="X368" s="276">
        <v>41.372999999999998</v>
      </c>
    </row>
    <row r="369" spans="1:24">
      <c r="A369" s="255">
        <v>361</v>
      </c>
      <c r="B369" s="266">
        <v>2002655</v>
      </c>
      <c r="C369" s="267">
        <v>43875</v>
      </c>
      <c r="D369" s="267">
        <v>43879</v>
      </c>
      <c r="E369" s="268" t="s">
        <v>400</v>
      </c>
      <c r="F369" s="268">
        <v>25</v>
      </c>
      <c r="G369" s="269">
        <v>8.1</v>
      </c>
      <c r="H369" s="270">
        <v>58.45</v>
      </c>
      <c r="I369" s="268">
        <v>0.02</v>
      </c>
      <c r="J369" s="268">
        <v>14</v>
      </c>
      <c r="K369" s="268">
        <v>1.6</v>
      </c>
      <c r="L369" s="268">
        <v>1</v>
      </c>
      <c r="M369" s="268">
        <v>0.1</v>
      </c>
      <c r="N369" s="268">
        <v>0.01</v>
      </c>
      <c r="O369" s="271">
        <f>ROUNDDOWN((3060*H369/100),0)</f>
        <v>1788</v>
      </c>
      <c r="P369" s="277">
        <f>(O369*2)</f>
        <v>3576</v>
      </c>
      <c r="Q369" s="267">
        <f>IF(C369="","",DATE(YEAR(C369),MONTH(C369)+6,DAY(C369)-1))</f>
        <v>44056</v>
      </c>
      <c r="R369" s="273">
        <f>(H369)</f>
        <v>58.45</v>
      </c>
      <c r="S369" s="273">
        <f>AVERAGE(U369:V369)</f>
        <v>59.337000000000003</v>
      </c>
      <c r="T369" s="274">
        <f>(R369-S369)</f>
        <v>-0.88700000000000045</v>
      </c>
      <c r="U369" s="275">
        <f>(100-W369)</f>
        <v>59.387999999999998</v>
      </c>
      <c r="V369" s="275">
        <f>(100-X369)</f>
        <v>59.286000000000001</v>
      </c>
      <c r="W369" s="276">
        <v>40.612000000000002</v>
      </c>
      <c r="X369" s="276">
        <v>40.713999999999999</v>
      </c>
    </row>
    <row r="370" spans="1:24">
      <c r="A370" s="255">
        <v>362</v>
      </c>
      <c r="B370" s="266">
        <v>2002656</v>
      </c>
      <c r="C370" s="267">
        <v>43881</v>
      </c>
      <c r="D370" s="267">
        <v>43882</v>
      </c>
      <c r="E370" s="268" t="s">
        <v>400</v>
      </c>
      <c r="F370" s="268">
        <v>30</v>
      </c>
      <c r="G370" s="269">
        <v>8.42</v>
      </c>
      <c r="H370" s="270">
        <v>59.17</v>
      </c>
      <c r="I370" s="268">
        <v>0.02</v>
      </c>
      <c r="J370" s="268">
        <v>14</v>
      </c>
      <c r="K370" s="268" t="s">
        <v>401</v>
      </c>
      <c r="L370" s="268">
        <v>1</v>
      </c>
      <c r="M370" s="268">
        <v>0.1</v>
      </c>
      <c r="N370" s="268">
        <v>0.01</v>
      </c>
      <c r="O370" s="271">
        <f>ROUNDDOWN((3060*H370/100),0)</f>
        <v>1810</v>
      </c>
      <c r="P370" s="277">
        <f>(O370*2)</f>
        <v>3620</v>
      </c>
      <c r="Q370" s="267">
        <f>IF(C370="","",DATE(YEAR(C370),MONTH(C370)+6,DAY(C370)-1))</f>
        <v>44062</v>
      </c>
      <c r="R370" s="273">
        <f>(H370)</f>
        <v>59.17</v>
      </c>
      <c r="S370" s="273">
        <f>AVERAGE(U370:V370)</f>
        <v>58.581499999999998</v>
      </c>
      <c r="T370" s="274">
        <f>(R370-S370)</f>
        <v>0.58850000000000335</v>
      </c>
      <c r="U370" s="275">
        <f>(100-W370)</f>
        <v>58.692999999999998</v>
      </c>
      <c r="V370" s="275">
        <f>(100-X370)</f>
        <v>58.47</v>
      </c>
      <c r="W370" s="276">
        <v>41.307000000000002</v>
      </c>
      <c r="X370" s="276">
        <v>41.53</v>
      </c>
    </row>
    <row r="371" spans="1:24">
      <c r="A371" s="255">
        <v>363</v>
      </c>
      <c r="B371" s="266">
        <v>2004657</v>
      </c>
      <c r="C371" s="267">
        <v>43942</v>
      </c>
      <c r="D371" s="267">
        <v>43944</v>
      </c>
      <c r="E371" s="268" t="s">
        <v>400</v>
      </c>
      <c r="F371" s="268">
        <v>35</v>
      </c>
      <c r="G371" s="269">
        <v>8.58</v>
      </c>
      <c r="H371" s="270">
        <v>59.16</v>
      </c>
      <c r="I371" s="268">
        <v>0.01</v>
      </c>
      <c r="J371" s="268">
        <v>20</v>
      </c>
      <c r="K371" s="268" t="s">
        <v>401</v>
      </c>
      <c r="L371" s="268">
        <v>1</v>
      </c>
      <c r="M371" s="268">
        <v>0.1</v>
      </c>
      <c r="N371" s="268" t="s">
        <v>409</v>
      </c>
      <c r="O371" s="271">
        <f>ROUNDDOWN((3060*H371/100),0)</f>
        <v>1810</v>
      </c>
      <c r="P371" s="277">
        <f>(O371*2)</f>
        <v>3620</v>
      </c>
      <c r="Q371" s="267">
        <f>IF(C371="","",DATE(YEAR(C371),MONTH(C371)+6,DAY(C371)-1))</f>
        <v>44124</v>
      </c>
      <c r="R371" s="273">
        <f>(H371)</f>
        <v>59.16</v>
      </c>
      <c r="S371" s="273">
        <f>AVERAGE(U371:V371)</f>
        <v>59.233999999999995</v>
      </c>
      <c r="T371" s="274">
        <f>(R371-S371)</f>
        <v>-7.3999999999998067E-2</v>
      </c>
      <c r="U371" s="275">
        <f>(100-W371)</f>
        <v>59.170999999999999</v>
      </c>
      <c r="V371" s="275">
        <f>(100-X371)</f>
        <v>59.296999999999997</v>
      </c>
      <c r="W371" s="276">
        <v>40.829000000000001</v>
      </c>
      <c r="X371" s="276">
        <v>40.703000000000003</v>
      </c>
    </row>
    <row r="372" spans="1:24">
      <c r="A372" s="255">
        <v>364</v>
      </c>
      <c r="B372" s="266">
        <v>2004658</v>
      </c>
      <c r="C372" s="267">
        <v>43950</v>
      </c>
      <c r="D372" s="267">
        <v>43955</v>
      </c>
      <c r="E372" s="268" t="s">
        <v>400</v>
      </c>
      <c r="F372" s="268">
        <v>40</v>
      </c>
      <c r="G372" s="269">
        <v>8.26</v>
      </c>
      <c r="H372" s="270">
        <v>58.76</v>
      </c>
      <c r="I372" s="268">
        <v>0.02</v>
      </c>
      <c r="J372" s="268">
        <v>22</v>
      </c>
      <c r="K372" s="268" t="s">
        <v>401</v>
      </c>
      <c r="L372" s="268">
        <v>1</v>
      </c>
      <c r="M372" s="268">
        <v>0.1</v>
      </c>
      <c r="N372" s="268" t="s">
        <v>409</v>
      </c>
      <c r="O372" s="271">
        <f>ROUNDDOWN((3060*H372/100),0)</f>
        <v>1798</v>
      </c>
      <c r="P372" s="277">
        <f>(O372*2)</f>
        <v>3596</v>
      </c>
      <c r="Q372" s="267">
        <f>IF(C372="","",DATE(YEAR(C372),MONTH(C372)+6,DAY(C372)-1))</f>
        <v>44132</v>
      </c>
      <c r="R372" s="273">
        <f>(H372)</f>
        <v>58.76</v>
      </c>
      <c r="S372" s="273">
        <f>AVERAGE(U372:V372)</f>
        <v>58.976500000000001</v>
      </c>
      <c r="T372" s="274">
        <f>(R372-S372)</f>
        <v>-0.21650000000000347</v>
      </c>
      <c r="U372" s="275">
        <f>(100-W372)</f>
        <v>58.85</v>
      </c>
      <c r="V372" s="275">
        <f>(100-X372)</f>
        <v>59.103000000000002</v>
      </c>
      <c r="W372" s="276">
        <v>41.15</v>
      </c>
      <c r="X372" s="276">
        <v>40.896999999999998</v>
      </c>
    </row>
    <row r="373" spans="1:24">
      <c r="A373" s="255">
        <v>365</v>
      </c>
      <c r="B373" s="266">
        <v>2005659</v>
      </c>
      <c r="C373" s="267">
        <v>43958</v>
      </c>
      <c r="D373" s="267">
        <v>43963</v>
      </c>
      <c r="E373" s="268" t="s">
        <v>400</v>
      </c>
      <c r="F373" s="268">
        <v>30</v>
      </c>
      <c r="G373" s="269">
        <v>8.35</v>
      </c>
      <c r="H373" s="270">
        <v>59.33</v>
      </c>
      <c r="I373" s="268">
        <v>0.01</v>
      </c>
      <c r="J373" s="268">
        <v>2</v>
      </c>
      <c r="K373" s="268" t="s">
        <v>401</v>
      </c>
      <c r="L373" s="268">
        <v>1</v>
      </c>
      <c r="M373" s="268">
        <v>0.1</v>
      </c>
      <c r="N373" s="268" t="s">
        <v>409</v>
      </c>
      <c r="O373" s="271">
        <f>ROUNDDOWN((3060*H373/100),0)</f>
        <v>1815</v>
      </c>
      <c r="P373" s="277">
        <f>(O373*2)</f>
        <v>3630</v>
      </c>
      <c r="Q373" s="267">
        <f>IF(C373="","",DATE(YEAR(C373),MONTH(C373)+6,DAY(C373)-1))</f>
        <v>44141</v>
      </c>
      <c r="R373" s="273">
        <f>(H373)</f>
        <v>59.33</v>
      </c>
      <c r="S373" s="273">
        <f>AVERAGE(U373:V373)</f>
        <v>59.448</v>
      </c>
      <c r="T373" s="274">
        <f>(R373-S373)</f>
        <v>-0.1180000000000021</v>
      </c>
      <c r="U373" s="275">
        <f>(100-W373)</f>
        <v>59.377000000000002</v>
      </c>
      <c r="V373" s="275">
        <f>(100-X373)</f>
        <v>59.518999999999998</v>
      </c>
      <c r="W373" s="276">
        <v>40.622999999999998</v>
      </c>
      <c r="X373" s="276">
        <v>40.481000000000002</v>
      </c>
    </row>
    <row r="374" spans="1:24">
      <c r="A374" s="255">
        <v>366</v>
      </c>
      <c r="B374" s="266">
        <v>2005660</v>
      </c>
      <c r="C374" s="267">
        <v>43963</v>
      </c>
      <c r="D374" s="267">
        <v>43964</v>
      </c>
      <c r="E374" s="268" t="s">
        <v>400</v>
      </c>
      <c r="F374" s="268">
        <v>30</v>
      </c>
      <c r="G374" s="269">
        <v>7.9</v>
      </c>
      <c r="H374" s="270">
        <v>59.65</v>
      </c>
      <c r="I374" s="268">
        <v>0.01</v>
      </c>
      <c r="J374" s="268">
        <v>12</v>
      </c>
      <c r="K374" s="268" t="s">
        <v>401</v>
      </c>
      <c r="L374" s="268">
        <v>1</v>
      </c>
      <c r="M374" s="268">
        <v>0.1</v>
      </c>
      <c r="N374" s="268">
        <v>0.01</v>
      </c>
      <c r="O374" s="271">
        <f>ROUNDDOWN((3060*H374/100),0)</f>
        <v>1825</v>
      </c>
      <c r="P374" s="277">
        <f>(O374*2)</f>
        <v>3650</v>
      </c>
      <c r="Q374" s="267">
        <f>IF(C374="","",DATE(YEAR(C374),MONTH(C374)+6,DAY(C374)-1))</f>
        <v>44146</v>
      </c>
      <c r="R374" s="273">
        <f>(H374)</f>
        <v>59.65</v>
      </c>
      <c r="S374" s="273">
        <f>AVERAGE(U374:V374)</f>
        <v>59.654499999999999</v>
      </c>
      <c r="T374" s="274">
        <f>(R374-S374)</f>
        <v>-4.5000000000001705E-3</v>
      </c>
      <c r="U374" s="275">
        <f>(100-W374)</f>
        <v>59.558</v>
      </c>
      <c r="V374" s="275">
        <f>(100-X374)</f>
        <v>59.750999999999998</v>
      </c>
      <c r="W374" s="276">
        <v>40.442</v>
      </c>
      <c r="X374" s="276">
        <v>40.249000000000002</v>
      </c>
    </row>
    <row r="375" spans="1:24">
      <c r="A375" s="255">
        <v>367</v>
      </c>
      <c r="B375" s="266">
        <v>2006661</v>
      </c>
      <c r="C375" s="267">
        <v>43995</v>
      </c>
      <c r="D375" s="267">
        <v>43999</v>
      </c>
      <c r="E375" s="268" t="s">
        <v>400</v>
      </c>
      <c r="F375" s="268">
        <v>25</v>
      </c>
      <c r="G375" s="269">
        <v>8.18</v>
      </c>
      <c r="H375" s="270">
        <v>59.98</v>
      </c>
      <c r="I375" s="268">
        <v>0.04</v>
      </c>
      <c r="J375" s="268">
        <v>8</v>
      </c>
      <c r="K375" s="268" t="s">
        <v>401</v>
      </c>
      <c r="L375" s="268">
        <v>1</v>
      </c>
      <c r="M375" s="268">
        <v>0.1</v>
      </c>
      <c r="N375" s="268">
        <v>0.01</v>
      </c>
      <c r="O375" s="271">
        <f>ROUNDDOWN((3060*H375/100),0)</f>
        <v>1835</v>
      </c>
      <c r="P375" s="277">
        <f>(O375*2)</f>
        <v>3670</v>
      </c>
      <c r="Q375" s="267">
        <f>IF(C375="","",DATE(YEAR(C375),MONTH(C375)+6,DAY(C375)-1))</f>
        <v>44177</v>
      </c>
      <c r="R375" s="273">
        <f>(H375)</f>
        <v>59.98</v>
      </c>
      <c r="S375" s="273">
        <f>AVERAGE(U375:V375)</f>
        <v>59.1175</v>
      </c>
      <c r="T375" s="274">
        <f>(R375-S375)</f>
        <v>0.86249999999999716</v>
      </c>
      <c r="U375" s="275">
        <f>(100-W375)</f>
        <v>59.216999999999999</v>
      </c>
      <c r="V375" s="275">
        <f>(100-X375)</f>
        <v>59.018000000000001</v>
      </c>
      <c r="W375" s="276">
        <v>40.783000000000001</v>
      </c>
      <c r="X375" s="276">
        <v>40.981999999999999</v>
      </c>
    </row>
    <row r="376" spans="1:24">
      <c r="A376" s="255">
        <v>368</v>
      </c>
      <c r="B376" s="266">
        <v>2006662</v>
      </c>
      <c r="C376" s="267">
        <v>44001</v>
      </c>
      <c r="D376" s="267">
        <v>44006</v>
      </c>
      <c r="E376" s="268" t="s">
        <v>400</v>
      </c>
      <c r="F376" s="268">
        <v>25</v>
      </c>
      <c r="G376" s="269">
        <v>8.1199999999999992</v>
      </c>
      <c r="H376" s="270">
        <v>58.94</v>
      </c>
      <c r="I376" s="268">
        <v>0.04</v>
      </c>
      <c r="J376" s="268">
        <v>16</v>
      </c>
      <c r="K376" s="268" t="s">
        <v>401</v>
      </c>
      <c r="L376" s="268">
        <v>1</v>
      </c>
      <c r="M376" s="268">
        <v>0.1</v>
      </c>
      <c r="N376" s="268">
        <v>0.01</v>
      </c>
      <c r="O376" s="271">
        <f>ROUNDDOWN((3060*H376/100),0)</f>
        <v>1803</v>
      </c>
      <c r="P376" s="277">
        <f>(O376*2)</f>
        <v>3606</v>
      </c>
      <c r="Q376" s="267">
        <f>IF(C376="","",DATE(YEAR(C376),MONTH(C376)+6,DAY(C376)-1))</f>
        <v>44183</v>
      </c>
      <c r="R376" s="273">
        <f>(H376)</f>
        <v>58.94</v>
      </c>
      <c r="S376" s="273">
        <f>AVERAGE(U376:V376)</f>
        <v>59.783500000000004</v>
      </c>
      <c r="T376" s="274">
        <f>(R376-S376)</f>
        <v>-0.84350000000000591</v>
      </c>
      <c r="U376" s="275">
        <f>(100-W376)</f>
        <v>59.752000000000002</v>
      </c>
      <c r="V376" s="275">
        <f>(100-X376)</f>
        <v>59.814999999999998</v>
      </c>
      <c r="W376" s="276">
        <v>40.247999999999998</v>
      </c>
      <c r="X376" s="276">
        <v>40.185000000000002</v>
      </c>
    </row>
    <row r="377" spans="1:24">
      <c r="A377" s="255">
        <v>369</v>
      </c>
      <c r="B377" s="266">
        <v>2007663</v>
      </c>
      <c r="C377" s="267">
        <v>44014</v>
      </c>
      <c r="D377" s="267">
        <v>44019</v>
      </c>
      <c r="E377" s="268" t="s">
        <v>400</v>
      </c>
      <c r="F377" s="268">
        <v>25</v>
      </c>
      <c r="G377" s="269">
        <v>8.25</v>
      </c>
      <c r="H377" s="270">
        <v>59.96</v>
      </c>
      <c r="I377" s="268">
        <v>0.01</v>
      </c>
      <c r="J377" s="268">
        <v>16</v>
      </c>
      <c r="K377" s="268" t="s">
        <v>401</v>
      </c>
      <c r="L377" s="268">
        <v>1</v>
      </c>
      <c r="M377" s="268">
        <v>0.1</v>
      </c>
      <c r="N377" s="268" t="s">
        <v>409</v>
      </c>
      <c r="O377" s="271">
        <f>ROUNDDOWN((3060*H377/100),0)</f>
        <v>1834</v>
      </c>
      <c r="P377" s="281"/>
      <c r="Q377" s="267">
        <f>IF(C377="","",DATE(YEAR(C377),MONTH(C377)+6,DAY(C377)-1))</f>
        <v>44197</v>
      </c>
      <c r="R377" s="273">
        <f>(H377)</f>
        <v>59.96</v>
      </c>
      <c r="S377" s="273">
        <f>AVERAGE(U377:V377)</f>
        <v>59.457999999999998</v>
      </c>
      <c r="T377" s="274">
        <f>(R377-S377)</f>
        <v>0.50200000000000244</v>
      </c>
      <c r="U377" s="275">
        <f>(100-W377)</f>
        <v>59.243000000000002</v>
      </c>
      <c r="V377" s="275">
        <f>(100-X377)</f>
        <v>59.673000000000002</v>
      </c>
      <c r="W377" s="276">
        <v>40.756999999999998</v>
      </c>
      <c r="X377" s="276">
        <v>40.326999999999998</v>
      </c>
    </row>
    <row r="378" spans="1:24">
      <c r="A378" s="255">
        <v>370</v>
      </c>
      <c r="B378" s="266">
        <v>2007664</v>
      </c>
      <c r="C378" s="267">
        <v>44030</v>
      </c>
      <c r="D378" s="267">
        <v>44034</v>
      </c>
      <c r="E378" s="268" t="s">
        <v>400</v>
      </c>
      <c r="F378" s="268">
        <v>20</v>
      </c>
      <c r="G378" s="269">
        <v>8.14</v>
      </c>
      <c r="H378" s="270">
        <v>58.76</v>
      </c>
      <c r="I378" s="268">
        <v>0.03</v>
      </c>
      <c r="J378" s="268">
        <v>26</v>
      </c>
      <c r="K378" s="268">
        <v>0.64</v>
      </c>
      <c r="L378" s="268">
        <v>1</v>
      </c>
      <c r="M378" s="268">
        <v>0.1</v>
      </c>
      <c r="N378" s="268" t="s">
        <v>409</v>
      </c>
      <c r="O378" s="271">
        <f>ROUNDDOWN((3060*H378/100),0)</f>
        <v>1798</v>
      </c>
      <c r="P378" s="281"/>
      <c r="Q378" s="267">
        <f>IF(C378="","",DATE(YEAR(C378),MONTH(C378)+6,DAY(C378)-1))</f>
        <v>44213</v>
      </c>
      <c r="R378" s="273">
        <f>(H378)</f>
        <v>58.76</v>
      </c>
      <c r="S378" s="273">
        <f>AVERAGE(U378:V378)</f>
        <v>59.441000000000003</v>
      </c>
      <c r="T378" s="274">
        <f>(R378-S378)</f>
        <v>-0.68100000000000449</v>
      </c>
      <c r="U378" s="275">
        <f>(100-W378)</f>
        <v>59.41</v>
      </c>
      <c r="V378" s="275">
        <f>(100-X378)</f>
        <v>59.472000000000001</v>
      </c>
      <c r="W378" s="276">
        <v>40.590000000000003</v>
      </c>
      <c r="X378" s="276">
        <v>40.527999999999999</v>
      </c>
    </row>
    <row r="379" spans="1:24">
      <c r="A379" s="255">
        <v>371</v>
      </c>
      <c r="B379" s="266">
        <v>2007665</v>
      </c>
      <c r="C379" s="267">
        <v>44037</v>
      </c>
      <c r="D379" s="267">
        <v>44041</v>
      </c>
      <c r="E379" s="268" t="s">
        <v>400</v>
      </c>
      <c r="F379" s="268">
        <v>20</v>
      </c>
      <c r="G379" s="269">
        <v>8.1300000000000008</v>
      </c>
      <c r="H379" s="270">
        <v>59.99</v>
      </c>
      <c r="I379" s="268">
        <v>0.02</v>
      </c>
      <c r="J379" s="268">
        <v>20</v>
      </c>
      <c r="K379" s="268" t="s">
        <v>401</v>
      </c>
      <c r="L379" s="268">
        <v>1</v>
      </c>
      <c r="M379" s="268">
        <v>0.1</v>
      </c>
      <c r="N379" s="268" t="s">
        <v>409</v>
      </c>
      <c r="O379" s="271">
        <f>ROUNDDOWN((3060*H379/100),0)</f>
        <v>1835</v>
      </c>
      <c r="P379" s="281"/>
      <c r="Q379" s="267">
        <f>IF(C379="","",EDATE(C379,6))</f>
        <v>44221</v>
      </c>
      <c r="R379" s="273">
        <f>(H379)</f>
        <v>59.99</v>
      </c>
      <c r="S379" s="273">
        <f>AVERAGE(U379:V379)</f>
        <v>59.028500000000001</v>
      </c>
      <c r="T379" s="274">
        <f>(R379-S379)</f>
        <v>0.96150000000000091</v>
      </c>
      <c r="U379" s="275">
        <f>(100-W379)</f>
        <v>58.831000000000003</v>
      </c>
      <c r="V379" s="275">
        <f>(100-X379)</f>
        <v>59.225999999999999</v>
      </c>
      <c r="W379" s="276">
        <v>41.168999999999997</v>
      </c>
      <c r="X379" s="276">
        <v>40.774000000000001</v>
      </c>
    </row>
    <row r="380" spans="1:24">
      <c r="A380" s="255">
        <v>372</v>
      </c>
      <c r="B380" s="266">
        <v>2008666</v>
      </c>
      <c r="C380" s="267">
        <v>44049</v>
      </c>
      <c r="D380" s="267">
        <v>44055</v>
      </c>
      <c r="E380" s="268" t="s">
        <v>400</v>
      </c>
      <c r="F380" s="268">
        <v>15</v>
      </c>
      <c r="G380" s="269">
        <v>8.08</v>
      </c>
      <c r="H380" s="270">
        <v>59.89</v>
      </c>
      <c r="I380" s="268">
        <v>0.02</v>
      </c>
      <c r="J380" s="268">
        <v>12</v>
      </c>
      <c r="K380" s="268" t="s">
        <v>401</v>
      </c>
      <c r="L380" s="268">
        <v>1</v>
      </c>
      <c r="M380" s="268">
        <v>0.1</v>
      </c>
      <c r="N380" s="268">
        <v>0.01</v>
      </c>
      <c r="O380" s="271">
        <f>ROUNDDOWN((3060*H380/100),0)</f>
        <v>1832</v>
      </c>
      <c r="P380" s="277">
        <f>(O380*2)</f>
        <v>3664</v>
      </c>
      <c r="Q380" s="267">
        <f>IF(C380="","",EDATE(C380,6))</f>
        <v>44233</v>
      </c>
      <c r="R380" s="273">
        <f>(H380)</f>
        <v>59.89</v>
      </c>
      <c r="S380" s="273">
        <f>AVERAGE(U380:V380)</f>
        <v>59.664999999999999</v>
      </c>
      <c r="T380" s="274">
        <f>(R380-S380)</f>
        <v>0.22500000000000142</v>
      </c>
      <c r="U380" s="275">
        <f>(100-W380)</f>
        <v>59.533000000000001</v>
      </c>
      <c r="V380" s="275">
        <f>(100-X380)</f>
        <v>59.796999999999997</v>
      </c>
      <c r="W380" s="276">
        <v>40.466999999999999</v>
      </c>
      <c r="X380" s="276">
        <v>40.203000000000003</v>
      </c>
    </row>
    <row r="381" spans="1:24">
      <c r="A381" s="255">
        <v>373</v>
      </c>
      <c r="B381" s="266">
        <v>2101667</v>
      </c>
      <c r="C381" s="267">
        <v>44204</v>
      </c>
      <c r="D381" s="267">
        <v>44209</v>
      </c>
      <c r="E381" s="268" t="s">
        <v>400</v>
      </c>
      <c r="F381" s="268">
        <v>15</v>
      </c>
      <c r="G381" s="269">
        <v>7.8</v>
      </c>
      <c r="H381" s="270">
        <v>59.94</v>
      </c>
      <c r="I381" s="268">
        <v>0.02</v>
      </c>
      <c r="J381" s="268">
        <v>2</v>
      </c>
      <c r="K381" s="268" t="s">
        <v>401</v>
      </c>
      <c r="L381" s="268">
        <v>1</v>
      </c>
      <c r="M381" s="268">
        <v>0.1</v>
      </c>
      <c r="N381" s="268">
        <v>0.02</v>
      </c>
      <c r="O381" s="271">
        <f>ROUNDDOWN((3060*H381/100),0)</f>
        <v>1834</v>
      </c>
      <c r="P381" s="277">
        <f>(O381*2)</f>
        <v>3668</v>
      </c>
      <c r="Q381" s="267">
        <f>IF(C381="","",EDATE(C381,6))</f>
        <v>44385</v>
      </c>
      <c r="R381" s="273">
        <f>(H381)</f>
        <v>59.94</v>
      </c>
      <c r="S381" s="273">
        <f>AVERAGE(U381:V381)</f>
        <v>58.390999999999998</v>
      </c>
      <c r="T381" s="274">
        <f>(R381-S381)</f>
        <v>1.5489999999999995</v>
      </c>
      <c r="U381" s="275">
        <f>(100-W381)</f>
        <v>58.351999999999997</v>
      </c>
      <c r="V381" s="275">
        <f>(100-X381)</f>
        <v>58.43</v>
      </c>
      <c r="W381" s="276">
        <v>41.648000000000003</v>
      </c>
      <c r="X381" s="276">
        <v>41.57</v>
      </c>
    </row>
    <row r="382" spans="1:24">
      <c r="A382" s="255">
        <v>374</v>
      </c>
      <c r="B382" s="266">
        <v>2101668</v>
      </c>
      <c r="C382" s="267">
        <v>44215</v>
      </c>
      <c r="D382" s="267">
        <v>44221</v>
      </c>
      <c r="E382" s="268" t="s">
        <v>400</v>
      </c>
      <c r="F382" s="268">
        <v>40</v>
      </c>
      <c r="G382" s="269">
        <v>8.4</v>
      </c>
      <c r="H382" s="270">
        <v>59.79</v>
      </c>
      <c r="I382" s="268">
        <v>0.04</v>
      </c>
      <c r="J382" s="268">
        <v>2</v>
      </c>
      <c r="K382" s="268" t="s">
        <v>401</v>
      </c>
      <c r="L382" s="268">
        <v>1</v>
      </c>
      <c r="M382" s="268">
        <v>0.1</v>
      </c>
      <c r="N382" s="268">
        <v>0.01</v>
      </c>
      <c r="O382" s="271">
        <f>ROUNDDOWN((3060*H382/100),0)</f>
        <v>1829</v>
      </c>
      <c r="P382" s="277">
        <f>(O382*2)</f>
        <v>3658</v>
      </c>
      <c r="Q382" s="267">
        <f>IF(C382="","",EDATE(C382,6))</f>
        <v>44396</v>
      </c>
      <c r="R382" s="273">
        <f>(H382)</f>
        <v>59.79</v>
      </c>
      <c r="S382" s="273">
        <f>AVERAGE(U382:V382)</f>
        <v>58.534999999999997</v>
      </c>
      <c r="T382" s="274">
        <f>(R382-S382)</f>
        <v>1.2550000000000026</v>
      </c>
      <c r="U382" s="275">
        <f>(100-W382)</f>
        <v>58.59</v>
      </c>
      <c r="V382" s="275">
        <f>(100-X382)</f>
        <v>58.48</v>
      </c>
      <c r="W382" s="276">
        <v>41.41</v>
      </c>
      <c r="X382" s="276">
        <v>41.52</v>
      </c>
    </row>
    <row r="383" spans="1:24">
      <c r="A383" s="255">
        <v>375</v>
      </c>
      <c r="B383" s="266">
        <v>2101669</v>
      </c>
      <c r="C383" s="267">
        <v>44219</v>
      </c>
      <c r="D383" s="267">
        <v>44225</v>
      </c>
      <c r="E383" s="268" t="s">
        <v>400</v>
      </c>
      <c r="F383" s="268">
        <v>40</v>
      </c>
      <c r="G383" s="269">
        <v>7.12</v>
      </c>
      <c r="H383" s="270">
        <v>58.16</v>
      </c>
      <c r="I383" s="268">
        <v>0.02</v>
      </c>
      <c r="J383" s="268">
        <v>4</v>
      </c>
      <c r="K383" s="268" t="s">
        <v>401</v>
      </c>
      <c r="L383" s="268">
        <v>1</v>
      </c>
      <c r="M383" s="268">
        <v>0.1</v>
      </c>
      <c r="N383" s="268">
        <v>0.01</v>
      </c>
      <c r="O383" s="271">
        <f>ROUNDDOWN((3060*H383/100),0)</f>
        <v>1779</v>
      </c>
      <c r="P383" s="277">
        <f>(O383*2)</f>
        <v>3558</v>
      </c>
      <c r="Q383" s="267">
        <f>IF(C383="","",EDATE(C383,6))</f>
        <v>44400</v>
      </c>
      <c r="R383" s="273">
        <f>(H383)</f>
        <v>58.16</v>
      </c>
      <c r="S383" s="273">
        <f>AVERAGE(U383:V383)</f>
        <v>58.487499999999997</v>
      </c>
      <c r="T383" s="274">
        <f>(R383-S383)</f>
        <v>-0.32750000000000057</v>
      </c>
      <c r="U383" s="275">
        <f>(100-W383)</f>
        <v>58.677</v>
      </c>
      <c r="V383" s="275">
        <f>(100-X383)</f>
        <v>58.298000000000002</v>
      </c>
      <c r="W383" s="276">
        <v>41.323</v>
      </c>
      <c r="X383" s="276">
        <v>41.701999999999998</v>
      </c>
    </row>
    <row r="384" spans="1:24">
      <c r="A384" s="255">
        <v>376</v>
      </c>
      <c r="B384" s="266">
        <v>2101670</v>
      </c>
      <c r="C384" s="267">
        <v>44222</v>
      </c>
      <c r="D384" s="267">
        <v>44225</v>
      </c>
      <c r="E384" s="268" t="s">
        <v>400</v>
      </c>
      <c r="F384" s="268">
        <v>45</v>
      </c>
      <c r="G384" s="269">
        <v>7.95</v>
      </c>
      <c r="H384" s="270">
        <v>59.55</v>
      </c>
      <c r="I384" s="268">
        <v>0.03</v>
      </c>
      <c r="J384" s="268">
        <v>12</v>
      </c>
      <c r="K384" s="268" t="s">
        <v>401</v>
      </c>
      <c r="L384" s="268">
        <v>1</v>
      </c>
      <c r="M384" s="268">
        <v>0.1</v>
      </c>
      <c r="N384" s="268">
        <v>0.01</v>
      </c>
      <c r="O384" s="271">
        <f>ROUNDDOWN((3060*H384/100),0)</f>
        <v>1822</v>
      </c>
      <c r="P384" s="277">
        <f>(O384*2)</f>
        <v>3644</v>
      </c>
      <c r="Q384" s="267">
        <f>IF(C384="","",EDATE(C384,6))</f>
        <v>44403</v>
      </c>
      <c r="R384" s="273">
        <f>(H384)</f>
        <v>59.55</v>
      </c>
      <c r="S384" s="273">
        <f>AVERAGE(U384:V384)</f>
        <v>59.189499999999995</v>
      </c>
      <c r="T384" s="274">
        <f>(R384-S384)</f>
        <v>0.36050000000000182</v>
      </c>
      <c r="U384" s="275">
        <f>(100-W384)</f>
        <v>58.69</v>
      </c>
      <c r="V384" s="275">
        <f>(100-X384)</f>
        <v>59.689</v>
      </c>
      <c r="W384" s="276">
        <v>41.31</v>
      </c>
      <c r="X384" s="276">
        <v>40.311</v>
      </c>
    </row>
    <row r="385" spans="1:24">
      <c r="A385" s="255">
        <v>377</v>
      </c>
      <c r="B385" s="266">
        <v>2102671</v>
      </c>
      <c r="C385" s="267">
        <v>44241</v>
      </c>
      <c r="D385" s="267">
        <v>44244</v>
      </c>
      <c r="E385" s="268" t="s">
        <v>400</v>
      </c>
      <c r="F385" s="268">
        <v>30</v>
      </c>
      <c r="G385" s="269">
        <v>7.88</v>
      </c>
      <c r="H385" s="270">
        <v>59.05</v>
      </c>
      <c r="I385" s="268">
        <v>0.02</v>
      </c>
      <c r="J385" s="268">
        <v>2</v>
      </c>
      <c r="K385" s="268" t="s">
        <v>401</v>
      </c>
      <c r="L385" s="268">
        <v>1</v>
      </c>
      <c r="M385" s="268">
        <v>0.1</v>
      </c>
      <c r="N385" s="268">
        <v>0.01</v>
      </c>
      <c r="O385" s="271">
        <f>ROUNDDOWN((3060*H385/100),0)</f>
        <v>1806</v>
      </c>
      <c r="P385" s="277">
        <f>(O385*2)</f>
        <v>3612</v>
      </c>
      <c r="Q385" s="267">
        <f>IF(C385="","",EDATE(C385,6))</f>
        <v>44422</v>
      </c>
      <c r="R385" s="273">
        <f>(H385)</f>
        <v>59.05</v>
      </c>
      <c r="S385" s="273">
        <f>AVERAGE(U385:V385)</f>
        <v>59.429000000000002</v>
      </c>
      <c r="T385" s="274">
        <f>(R385-S385)</f>
        <v>-0.37900000000000489</v>
      </c>
      <c r="U385" s="275">
        <f>(100-W385)</f>
        <v>59.454000000000001</v>
      </c>
      <c r="V385" s="275">
        <f>(100-X385)</f>
        <v>59.404000000000003</v>
      </c>
      <c r="W385" s="276">
        <v>40.545999999999999</v>
      </c>
      <c r="X385" s="276">
        <v>40.595999999999997</v>
      </c>
    </row>
    <row r="386" spans="1:24">
      <c r="A386" s="255">
        <v>378</v>
      </c>
      <c r="B386" s="266">
        <v>2102672</v>
      </c>
      <c r="C386" s="267">
        <v>44251</v>
      </c>
      <c r="D386" s="267">
        <v>44256</v>
      </c>
      <c r="E386" s="268" t="s">
        <v>400</v>
      </c>
      <c r="F386" s="268">
        <v>25</v>
      </c>
      <c r="G386" s="269">
        <v>8.43</v>
      </c>
      <c r="H386" s="270">
        <v>59.15</v>
      </c>
      <c r="I386" s="268">
        <v>0.02</v>
      </c>
      <c r="J386" s="268">
        <v>8</v>
      </c>
      <c r="K386" s="268" t="s">
        <v>401</v>
      </c>
      <c r="L386" s="268">
        <v>1</v>
      </c>
      <c r="M386" s="268">
        <v>0.1</v>
      </c>
      <c r="N386" s="268">
        <v>0.01</v>
      </c>
      <c r="O386" s="271">
        <f>ROUNDDOWN((3060*H386/100),0)</f>
        <v>1809</v>
      </c>
      <c r="P386" s="277">
        <f>(O386*2)</f>
        <v>3618</v>
      </c>
      <c r="Q386" s="267">
        <f>IF(C386="","",EDATE(C386,6))</f>
        <v>44432</v>
      </c>
      <c r="R386" s="273">
        <f>(H386)</f>
        <v>59.15</v>
      </c>
      <c r="S386" s="273">
        <f>AVERAGE(U386:V386)</f>
        <v>58.783000000000001</v>
      </c>
      <c r="T386" s="274">
        <f>(R386-S386)</f>
        <v>0.36699999999999733</v>
      </c>
      <c r="U386" s="275">
        <f>(100-W386)</f>
        <v>58.286000000000001</v>
      </c>
      <c r="V386" s="275">
        <f>(100-X386)</f>
        <v>59.28</v>
      </c>
      <c r="W386" s="276">
        <v>41.713999999999999</v>
      </c>
      <c r="X386" s="276">
        <v>40.72</v>
      </c>
    </row>
    <row r="387" spans="1:24">
      <c r="A387" s="255">
        <v>379</v>
      </c>
      <c r="B387" s="266">
        <v>2103673</v>
      </c>
      <c r="C387" s="267">
        <v>44261</v>
      </c>
      <c r="D387" s="267">
        <v>44264</v>
      </c>
      <c r="E387" s="268" t="s">
        <v>400</v>
      </c>
      <c r="F387" s="268">
        <v>25</v>
      </c>
      <c r="G387" s="269">
        <v>8.25</v>
      </c>
      <c r="H387" s="270">
        <v>59.11</v>
      </c>
      <c r="I387" s="268">
        <v>0.01</v>
      </c>
      <c r="J387" s="268">
        <v>6</v>
      </c>
      <c r="K387" s="268" t="s">
        <v>401</v>
      </c>
      <c r="L387" s="268">
        <v>1</v>
      </c>
      <c r="M387" s="268">
        <v>0.1</v>
      </c>
      <c r="N387" s="268">
        <v>0.01</v>
      </c>
      <c r="O387" s="271">
        <f>ROUNDDOWN((3060*H387/100),0)</f>
        <v>1808</v>
      </c>
      <c r="P387" s="277">
        <f>(O387*2)</f>
        <v>3616</v>
      </c>
      <c r="Q387" s="267">
        <f>IF(C387="","",EDATE(C387,6))</f>
        <v>44445</v>
      </c>
      <c r="R387" s="273">
        <f>(H387)</f>
        <v>59.11</v>
      </c>
      <c r="S387" s="273">
        <f>AVERAGE(U387:V387)</f>
        <v>59.486000000000004</v>
      </c>
      <c r="T387" s="274">
        <f>(R387-S387)</f>
        <v>-0.37600000000000477</v>
      </c>
      <c r="U387" s="275">
        <v>59.363</v>
      </c>
      <c r="V387" s="275">
        <v>59.609000000000002</v>
      </c>
      <c r="W387" s="276">
        <v>41.713999999999999</v>
      </c>
      <c r="X387" s="276">
        <v>40.72</v>
      </c>
    </row>
    <row r="388" spans="1:24">
      <c r="A388" s="255">
        <v>379</v>
      </c>
      <c r="B388" s="266">
        <v>2103674</v>
      </c>
      <c r="C388" s="267">
        <v>44276</v>
      </c>
      <c r="D388" s="267">
        <v>44279</v>
      </c>
      <c r="E388" s="268" t="s">
        <v>400</v>
      </c>
      <c r="F388" s="268">
        <v>25</v>
      </c>
      <c r="G388" s="269">
        <v>8.23</v>
      </c>
      <c r="H388" s="270">
        <v>59.28</v>
      </c>
      <c r="I388" s="268">
        <v>0.02</v>
      </c>
      <c r="J388" s="268">
        <v>14</v>
      </c>
      <c r="K388" s="268" t="s">
        <v>401</v>
      </c>
      <c r="L388" s="268">
        <v>1</v>
      </c>
      <c r="M388" s="268">
        <v>0.1</v>
      </c>
      <c r="N388" s="268">
        <v>0.01</v>
      </c>
      <c r="O388" s="271">
        <f>ROUNDDOWN((3060*H388/100),0)</f>
        <v>1813</v>
      </c>
      <c r="P388" s="277">
        <f>(O388*2)</f>
        <v>3626</v>
      </c>
      <c r="Q388" s="267">
        <f>IF(C388="","",EDATE(C388,6))</f>
        <v>44460</v>
      </c>
      <c r="R388" s="273">
        <f>(H388)</f>
        <v>59.28</v>
      </c>
      <c r="S388" s="273">
        <f>AVERAGE(U388:V388)</f>
        <v>59.486000000000004</v>
      </c>
      <c r="T388" s="274">
        <f>(R388-S388)</f>
        <v>-0.20600000000000307</v>
      </c>
      <c r="U388" s="275">
        <v>59.363</v>
      </c>
      <c r="V388" s="275">
        <v>59.609000000000002</v>
      </c>
      <c r="W388" s="276">
        <v>40.625999999999998</v>
      </c>
      <c r="X388" s="276">
        <v>40.487000000000002</v>
      </c>
    </row>
    <row r="389" spans="1:24">
      <c r="A389" s="255">
        <v>380</v>
      </c>
      <c r="B389" s="266">
        <v>2104675</v>
      </c>
      <c r="C389" s="267">
        <v>44290</v>
      </c>
      <c r="D389" s="267">
        <v>44293</v>
      </c>
      <c r="E389" s="268" t="s">
        <v>400</v>
      </c>
      <c r="F389" s="268">
        <v>25</v>
      </c>
      <c r="G389" s="269">
        <v>8.1300000000000008</v>
      </c>
      <c r="H389" s="270">
        <v>59.06</v>
      </c>
      <c r="I389" s="268">
        <v>0.02</v>
      </c>
      <c r="J389" s="268">
        <v>6</v>
      </c>
      <c r="K389" s="268" t="s">
        <v>401</v>
      </c>
      <c r="L389" s="268">
        <v>1</v>
      </c>
      <c r="M389" s="268">
        <v>0.1</v>
      </c>
      <c r="N389" s="268">
        <v>0.01</v>
      </c>
      <c r="O389" s="271">
        <f>ROUNDDOWN((3060*H389/100),0)</f>
        <v>1807</v>
      </c>
      <c r="P389" s="277">
        <f>(O389*2)</f>
        <v>3614</v>
      </c>
      <c r="Q389" s="267">
        <f>IF(C389="","",EDATE(C389,6))</f>
        <v>44473</v>
      </c>
      <c r="R389" s="273">
        <f>(H389)</f>
        <v>59.06</v>
      </c>
      <c r="S389" s="273">
        <f>AVERAGE(U389:V389)</f>
        <v>59.486000000000004</v>
      </c>
      <c r="T389" s="274">
        <f>(R389-S389)</f>
        <v>-0.42600000000000193</v>
      </c>
      <c r="U389" s="275">
        <v>59.363</v>
      </c>
      <c r="V389" s="275">
        <v>59.609000000000002</v>
      </c>
      <c r="W389" s="276">
        <v>41.2</v>
      </c>
      <c r="X389" s="276">
        <v>41.54</v>
      </c>
    </row>
    <row r="390" spans="1:24">
      <c r="A390" s="255">
        <v>381</v>
      </c>
      <c r="B390" s="266">
        <v>2104676</v>
      </c>
      <c r="C390" s="267">
        <v>44306</v>
      </c>
      <c r="D390" s="267">
        <v>44309</v>
      </c>
      <c r="E390" s="268" t="s">
        <v>400</v>
      </c>
      <c r="F390" s="268">
        <v>15</v>
      </c>
      <c r="G390" s="269">
        <v>8.25</v>
      </c>
      <c r="H390" s="270">
        <v>59.3</v>
      </c>
      <c r="I390" s="268">
        <v>0.02</v>
      </c>
      <c r="J390" s="268">
        <v>34</v>
      </c>
      <c r="K390" s="268" t="s">
        <v>401</v>
      </c>
      <c r="L390" s="268">
        <v>1</v>
      </c>
      <c r="M390" s="268">
        <v>0.1</v>
      </c>
      <c r="N390" s="268">
        <v>0.01</v>
      </c>
      <c r="O390" s="271">
        <f>ROUNDDOWN((3060*H390/100),0)</f>
        <v>1814</v>
      </c>
      <c r="P390" s="277">
        <f>(O390*2)</f>
        <v>3628</v>
      </c>
      <c r="Q390" s="267">
        <f>IF(C390="","",EDATE(C390,6))</f>
        <v>44489</v>
      </c>
      <c r="R390" s="273">
        <f>(H390)</f>
        <v>59.3</v>
      </c>
      <c r="S390" s="273">
        <f>AVERAGE(U390:V390)</f>
        <v>59.21</v>
      </c>
      <c r="T390" s="274">
        <f>(R390-S390)</f>
        <v>8.9999999999996305E-2</v>
      </c>
      <c r="U390" s="275">
        <f>(100-W390)</f>
        <v>59.219000000000001</v>
      </c>
      <c r="V390" s="275">
        <f>(100-X390)</f>
        <v>59.201000000000001</v>
      </c>
      <c r="W390" s="276">
        <v>40.780999999999999</v>
      </c>
      <c r="X390" s="276">
        <v>40.798999999999999</v>
      </c>
    </row>
    <row r="391" spans="1:24">
      <c r="A391" s="255">
        <v>382</v>
      </c>
      <c r="B391" s="266">
        <v>2105677</v>
      </c>
      <c r="C391" s="267">
        <v>44317</v>
      </c>
      <c r="D391" s="267">
        <v>44333</v>
      </c>
      <c r="E391" s="268" t="s">
        <v>400</v>
      </c>
      <c r="F391" s="268">
        <v>30</v>
      </c>
      <c r="G391" s="269">
        <v>8.1199999999999992</v>
      </c>
      <c r="H391" s="270">
        <v>59.24</v>
      </c>
      <c r="I391" s="268">
        <v>0.05</v>
      </c>
      <c r="J391" s="268">
        <v>6</v>
      </c>
      <c r="K391" s="268" t="s">
        <v>401</v>
      </c>
      <c r="L391" s="268">
        <v>1</v>
      </c>
      <c r="M391" s="268">
        <v>0.1</v>
      </c>
      <c r="N391" s="268">
        <v>0.01</v>
      </c>
      <c r="O391" s="271">
        <f>ROUNDDOWN((3060*H391/100),0)</f>
        <v>1812</v>
      </c>
      <c r="P391" s="277">
        <f>(O391*2)</f>
        <v>3624</v>
      </c>
      <c r="Q391" s="267">
        <f>IF(C391="","",EDATE(C391,6))</f>
        <v>44501</v>
      </c>
      <c r="R391" s="273">
        <f>(H391)</f>
        <v>59.24</v>
      </c>
      <c r="S391" s="273">
        <f>AVERAGE(U391:V391)</f>
        <v>59.152500000000003</v>
      </c>
      <c r="T391" s="274">
        <f>(R391-S391)</f>
        <v>8.7499999999998579E-2</v>
      </c>
      <c r="U391" s="275">
        <f>(100-W391)</f>
        <v>59.256999999999998</v>
      </c>
      <c r="V391" s="275">
        <f>(100-X391)</f>
        <v>59.048000000000002</v>
      </c>
      <c r="W391" s="276">
        <v>40.743000000000002</v>
      </c>
      <c r="X391" s="276">
        <v>40.951999999999998</v>
      </c>
    </row>
    <row r="392" spans="1:24">
      <c r="A392" s="255">
        <v>383</v>
      </c>
      <c r="B392" s="266">
        <v>2106678</v>
      </c>
      <c r="C392" s="267">
        <v>44348</v>
      </c>
      <c r="D392" s="267">
        <v>44351</v>
      </c>
      <c r="E392" s="268" t="s">
        <v>400</v>
      </c>
      <c r="F392" s="268">
        <v>20</v>
      </c>
      <c r="G392" s="269">
        <v>8.08</v>
      </c>
      <c r="H392" s="270">
        <v>59.72</v>
      </c>
      <c r="I392" s="268">
        <v>0.02</v>
      </c>
      <c r="J392" s="268">
        <v>28</v>
      </c>
      <c r="K392" s="268" t="s">
        <v>401</v>
      </c>
      <c r="L392" s="268">
        <v>1</v>
      </c>
      <c r="M392" s="268">
        <v>0.1</v>
      </c>
      <c r="N392" s="268">
        <v>0.01</v>
      </c>
      <c r="O392" s="271">
        <f>ROUNDDOWN((3060*H392/100),0)</f>
        <v>1827</v>
      </c>
      <c r="P392" s="277">
        <f>(O392*2)</f>
        <v>3654</v>
      </c>
      <c r="Q392" s="267">
        <f>IF(C392="","",EDATE(C392,6))</f>
        <v>44531</v>
      </c>
      <c r="R392" s="273">
        <f>(H392)</f>
        <v>59.72</v>
      </c>
      <c r="S392" s="273">
        <f>AVERAGE(U392:V392)</f>
        <v>59.655000000000001</v>
      </c>
      <c r="T392" s="274">
        <f>(R392-S392)</f>
        <v>6.4999999999997726E-2</v>
      </c>
      <c r="U392" s="275">
        <f>(100-W392)</f>
        <v>59.64</v>
      </c>
      <c r="V392" s="275">
        <f>(100-X392)</f>
        <v>59.67</v>
      </c>
      <c r="W392" s="276">
        <v>40.36</v>
      </c>
      <c r="X392" s="276">
        <v>40.33</v>
      </c>
    </row>
    <row r="393" spans="1:24">
      <c r="A393" s="255">
        <v>384</v>
      </c>
      <c r="B393" s="266">
        <v>2106679</v>
      </c>
      <c r="C393" s="267">
        <v>44366</v>
      </c>
      <c r="D393" s="267">
        <v>44370</v>
      </c>
      <c r="E393" s="268" t="s">
        <v>400</v>
      </c>
      <c r="F393" s="268">
        <v>20</v>
      </c>
      <c r="G393" s="269">
        <v>8.23</v>
      </c>
      <c r="H393" s="270">
        <v>59.29</v>
      </c>
      <c r="I393" s="268">
        <v>0.03</v>
      </c>
      <c r="J393" s="268">
        <v>20</v>
      </c>
      <c r="K393" s="268" t="s">
        <v>401</v>
      </c>
      <c r="L393" s="268">
        <v>1</v>
      </c>
      <c r="M393" s="268">
        <v>0.1</v>
      </c>
      <c r="N393" s="268">
        <v>0.01</v>
      </c>
      <c r="O393" s="271">
        <f>ROUNDDOWN((3060*H393/100),0)</f>
        <v>1814</v>
      </c>
      <c r="P393" s="277">
        <f>(O393*2)</f>
        <v>3628</v>
      </c>
      <c r="Q393" s="267">
        <f>IF(C393="","",EDATE(C393,6))</f>
        <v>44549</v>
      </c>
      <c r="R393" s="273">
        <f>(H393)</f>
        <v>59.29</v>
      </c>
      <c r="S393" s="273">
        <f>AVERAGE(U393:V393)</f>
        <v>58.870000000000005</v>
      </c>
      <c r="T393" s="274">
        <f>(R393-S393)</f>
        <v>0.4199999999999946</v>
      </c>
      <c r="U393" s="275">
        <f>(100-W393)</f>
        <v>58.92</v>
      </c>
      <c r="V393" s="275">
        <f>(100-X393)</f>
        <v>58.82</v>
      </c>
      <c r="W393" s="276">
        <v>41.08</v>
      </c>
      <c r="X393" s="276">
        <v>41.18</v>
      </c>
    </row>
    <row r="394" spans="1:24">
      <c r="A394" s="255">
        <v>385</v>
      </c>
      <c r="B394" s="266">
        <v>2107680</v>
      </c>
      <c r="C394" s="267">
        <v>44393</v>
      </c>
      <c r="D394" s="267">
        <v>44397</v>
      </c>
      <c r="E394" s="268" t="s">
        <v>400</v>
      </c>
      <c r="F394" s="268">
        <v>25</v>
      </c>
      <c r="G394" s="269">
        <v>8.0399999999999991</v>
      </c>
      <c r="H394" s="270">
        <v>59.67</v>
      </c>
      <c r="I394" s="268">
        <v>0.03</v>
      </c>
      <c r="J394" s="268">
        <v>20</v>
      </c>
      <c r="K394" s="268" t="s">
        <v>401</v>
      </c>
      <c r="L394" s="268">
        <v>1</v>
      </c>
      <c r="M394" s="268">
        <v>0.1</v>
      </c>
      <c r="N394" s="268">
        <v>0.01</v>
      </c>
      <c r="O394" s="271">
        <f>ROUNDDOWN((3060*H394/100),0)</f>
        <v>1825</v>
      </c>
      <c r="P394" s="277">
        <f>(O394*2)</f>
        <v>3650</v>
      </c>
      <c r="Q394" s="267">
        <f>IF(C394="","",EDATE(C394,6))</f>
        <v>44577</v>
      </c>
      <c r="R394" s="273">
        <f>(H394)</f>
        <v>59.67</v>
      </c>
      <c r="S394" s="273">
        <f>AVERAGE(U394:V394)</f>
        <v>59.11</v>
      </c>
      <c r="T394" s="274">
        <f>(R394-S394)</f>
        <v>0.56000000000000227</v>
      </c>
      <c r="U394" s="275">
        <f>(100-W394)</f>
        <v>59</v>
      </c>
      <c r="V394" s="275">
        <f>(100-X394)</f>
        <v>59.22</v>
      </c>
      <c r="W394" s="276">
        <v>41</v>
      </c>
      <c r="X394" s="276">
        <v>40.78</v>
      </c>
    </row>
    <row r="395" spans="1:24">
      <c r="A395" s="255">
        <v>386</v>
      </c>
      <c r="B395" s="266">
        <v>2108681</v>
      </c>
      <c r="C395" s="267">
        <v>44419</v>
      </c>
      <c r="D395" s="267">
        <v>44420</v>
      </c>
      <c r="E395" s="268" t="s">
        <v>400</v>
      </c>
      <c r="F395" s="268">
        <v>20</v>
      </c>
      <c r="G395" s="269">
        <v>8.02</v>
      </c>
      <c r="H395" s="270">
        <v>59.22</v>
      </c>
      <c r="I395" s="268">
        <v>0.02</v>
      </c>
      <c r="J395" s="268">
        <v>10</v>
      </c>
      <c r="K395" s="268" t="s">
        <v>401</v>
      </c>
      <c r="L395" s="268">
        <v>1</v>
      </c>
      <c r="M395" s="268">
        <v>0.1</v>
      </c>
      <c r="N395" s="268">
        <v>0.01</v>
      </c>
      <c r="O395" s="271">
        <f>ROUNDDOWN((3060*H395/100),0)</f>
        <v>1812</v>
      </c>
      <c r="P395" s="277">
        <f>(O395*2)</f>
        <v>3624</v>
      </c>
      <c r="Q395" s="267">
        <f>IF(C395="","",EDATE(C395,6))</f>
        <v>44603</v>
      </c>
      <c r="R395" s="273">
        <f>(H395)</f>
        <v>59.22</v>
      </c>
      <c r="S395" s="273">
        <f>AVERAGE(U395:V395)</f>
        <v>59.465000000000003</v>
      </c>
      <c r="T395" s="274">
        <f>(R395-S395)</f>
        <v>-0.24500000000000455</v>
      </c>
      <c r="U395" s="275">
        <f>(100-W395)</f>
        <v>59.335999999999999</v>
      </c>
      <c r="V395" s="275">
        <f>(100-X395)</f>
        <v>59.594000000000001</v>
      </c>
      <c r="W395" s="276">
        <v>40.664000000000001</v>
      </c>
      <c r="X395" s="276">
        <v>40.405999999999999</v>
      </c>
    </row>
    <row r="396" spans="1:24">
      <c r="A396" s="255">
        <v>387</v>
      </c>
      <c r="B396" s="266">
        <v>2109682</v>
      </c>
      <c r="C396" s="267">
        <v>44440</v>
      </c>
      <c r="D396" s="267">
        <v>44442</v>
      </c>
      <c r="E396" s="268" t="s">
        <v>400</v>
      </c>
      <c r="F396" s="268">
        <v>25</v>
      </c>
      <c r="G396" s="269">
        <v>8.31</v>
      </c>
      <c r="H396" s="270">
        <v>59.49</v>
      </c>
      <c r="I396" s="268">
        <v>0.03</v>
      </c>
      <c r="J396" s="268">
        <v>38</v>
      </c>
      <c r="K396" s="268" t="s">
        <v>401</v>
      </c>
      <c r="L396" s="268">
        <v>1</v>
      </c>
      <c r="M396" s="268">
        <v>0.1</v>
      </c>
      <c r="N396" s="268">
        <v>0.01</v>
      </c>
      <c r="O396" s="271">
        <f>ROUNDDOWN((3060*H396/100),0)</f>
        <v>1820</v>
      </c>
      <c r="P396" s="277">
        <f>(O396*2)</f>
        <v>3640</v>
      </c>
      <c r="Q396" s="267">
        <f>IF(C396="","",EDATE(C396,6))</f>
        <v>44621</v>
      </c>
      <c r="R396" s="273">
        <f>(H396)</f>
        <v>59.49</v>
      </c>
      <c r="S396" s="273">
        <f>AVERAGE(U396:V396)</f>
        <v>59.054749999999999</v>
      </c>
      <c r="T396" s="274">
        <f>(R396-S396)</f>
        <v>0.43525000000000347</v>
      </c>
      <c r="U396" s="275">
        <f>(100-W396)</f>
        <v>59.064999999999998</v>
      </c>
      <c r="V396" s="275">
        <f>(100-X396)</f>
        <v>59.044499999999999</v>
      </c>
      <c r="W396" s="276">
        <v>40.935000000000002</v>
      </c>
      <c r="X396" s="276">
        <v>40.955500000000001</v>
      </c>
    </row>
    <row r="397" spans="1:24">
      <c r="A397" s="255">
        <v>388</v>
      </c>
      <c r="B397" s="266">
        <v>2109683</v>
      </c>
      <c r="C397" s="267">
        <v>44442</v>
      </c>
      <c r="D397" s="267">
        <v>44448</v>
      </c>
      <c r="E397" s="268" t="s">
        <v>400</v>
      </c>
      <c r="F397" s="268">
        <v>25</v>
      </c>
      <c r="G397" s="269">
        <v>8.4600000000000009</v>
      </c>
      <c r="H397" s="270">
        <v>59.19</v>
      </c>
      <c r="I397" s="268">
        <v>0.04</v>
      </c>
      <c r="J397" s="268">
        <v>12</v>
      </c>
      <c r="K397" s="268" t="s">
        <v>401</v>
      </c>
      <c r="L397" s="268">
        <v>1</v>
      </c>
      <c r="M397" s="268">
        <v>0.1</v>
      </c>
      <c r="N397" s="268">
        <v>0.01</v>
      </c>
      <c r="O397" s="271">
        <f>ROUNDDOWN((3060*H397/100),0)</f>
        <v>1811</v>
      </c>
      <c r="P397" s="277">
        <f>(O397*2)</f>
        <v>3622</v>
      </c>
      <c r="Q397" s="267">
        <f>IF(C397="","",EDATE(C397,6))</f>
        <v>44623</v>
      </c>
      <c r="R397" s="273">
        <f>(H397)</f>
        <v>59.19</v>
      </c>
      <c r="S397" s="273">
        <f>AVERAGE(U397:V397)</f>
        <v>59.436999999999998</v>
      </c>
      <c r="T397" s="274">
        <f>(R397-S397)</f>
        <v>-0.24699999999999989</v>
      </c>
      <c r="U397" s="275">
        <f>(100-W397)</f>
        <v>59.335000000000001</v>
      </c>
      <c r="V397" s="275">
        <f>(100-X397)</f>
        <v>59.539000000000001</v>
      </c>
      <c r="W397" s="276">
        <v>40.664999999999999</v>
      </c>
      <c r="X397" s="276">
        <v>40.460999999999999</v>
      </c>
    </row>
    <row r="398" spans="1:24">
      <c r="A398" s="255">
        <v>389</v>
      </c>
      <c r="B398" s="266">
        <v>2109684</v>
      </c>
      <c r="C398" s="267">
        <v>44461</v>
      </c>
      <c r="D398" s="267">
        <v>44466</v>
      </c>
      <c r="E398" s="268" t="s">
        <v>400</v>
      </c>
      <c r="F398" s="268">
        <v>25</v>
      </c>
      <c r="G398" s="269">
        <v>8.26</v>
      </c>
      <c r="H398" s="270">
        <v>59.49</v>
      </c>
      <c r="I398" s="268" t="s">
        <v>401</v>
      </c>
      <c r="J398" s="268">
        <v>18</v>
      </c>
      <c r="K398" s="268" t="s">
        <v>401</v>
      </c>
      <c r="L398" s="268">
        <v>1</v>
      </c>
      <c r="M398" s="268">
        <v>0.1</v>
      </c>
      <c r="N398" s="268">
        <v>0.01</v>
      </c>
      <c r="O398" s="271">
        <f>ROUNDDOWN((3060*H398/100),0)</f>
        <v>1820</v>
      </c>
      <c r="P398" s="277">
        <f>(O398*2)</f>
        <v>3640</v>
      </c>
      <c r="Q398" s="267">
        <f>IF(C398="","",EDATE(C398,6))</f>
        <v>44642</v>
      </c>
      <c r="R398" s="273">
        <f>(H398)</f>
        <v>59.49</v>
      </c>
      <c r="S398" s="273">
        <f>AVERAGE(U398:V398)</f>
        <v>59.167999999999999</v>
      </c>
      <c r="T398" s="274">
        <f>(R398-S398)</f>
        <v>0.32200000000000273</v>
      </c>
      <c r="U398" s="275">
        <f>(100-W398)</f>
        <v>59.287999999999997</v>
      </c>
      <c r="V398" s="275">
        <f>(100-X398)</f>
        <v>59.048000000000002</v>
      </c>
      <c r="W398" s="276">
        <v>40.712000000000003</v>
      </c>
      <c r="X398" s="276">
        <v>40.951999999999998</v>
      </c>
    </row>
    <row r="399" spans="1:24">
      <c r="A399" s="255">
        <v>390</v>
      </c>
      <c r="B399" s="266">
        <v>2119685</v>
      </c>
      <c r="C399" s="267">
        <v>44488</v>
      </c>
      <c r="D399" s="267">
        <v>44490</v>
      </c>
      <c r="E399" s="268" t="s">
        <v>400</v>
      </c>
      <c r="F399" s="268">
        <v>25</v>
      </c>
      <c r="G399" s="269">
        <v>8.1999999999999993</v>
      </c>
      <c r="H399" s="270">
        <v>59.55</v>
      </c>
      <c r="I399" s="268">
        <v>0.03</v>
      </c>
      <c r="J399" s="268">
        <v>14</v>
      </c>
      <c r="K399" s="268" t="s">
        <v>401</v>
      </c>
      <c r="L399" s="268">
        <v>1</v>
      </c>
      <c r="M399" s="268">
        <v>0.1</v>
      </c>
      <c r="N399" s="268">
        <v>0.01</v>
      </c>
      <c r="O399" s="271">
        <f>ROUNDDOWN((3060*H399/100),0)</f>
        <v>1822</v>
      </c>
      <c r="P399" s="277">
        <f>(O399*2)</f>
        <v>3644</v>
      </c>
      <c r="Q399" s="267">
        <f>IF(C399="","",EDATE(C399,6))</f>
        <v>44670</v>
      </c>
      <c r="R399" s="273">
        <f>(H399)</f>
        <v>59.55</v>
      </c>
      <c r="S399" s="273">
        <f>AVERAGE(U399:V399)</f>
        <v>59.355000000000004</v>
      </c>
      <c r="T399" s="274">
        <f>(R399-S399)</f>
        <v>0.19499999999999318</v>
      </c>
      <c r="U399" s="275">
        <f>(100-W399)</f>
        <v>59.404000000000003</v>
      </c>
      <c r="V399" s="275">
        <f>(100-X399)</f>
        <v>59.305999999999997</v>
      </c>
      <c r="W399" s="276">
        <v>40.595999999999997</v>
      </c>
      <c r="X399" s="276">
        <v>40.694000000000003</v>
      </c>
    </row>
    <row r="400" spans="1:24">
      <c r="A400" s="255">
        <v>391</v>
      </c>
      <c r="B400" s="266">
        <v>2112686</v>
      </c>
      <c r="C400" s="267">
        <v>44545</v>
      </c>
      <c r="D400" s="267">
        <v>44552</v>
      </c>
      <c r="E400" s="268" t="s">
        <v>400</v>
      </c>
      <c r="F400" s="268">
        <v>20</v>
      </c>
      <c r="G400" s="269">
        <v>7.95</v>
      </c>
      <c r="H400" s="270">
        <v>58.05</v>
      </c>
      <c r="I400" s="268">
        <v>0.03</v>
      </c>
      <c r="J400" s="268">
        <v>8</v>
      </c>
      <c r="K400" s="268" t="s">
        <v>401</v>
      </c>
      <c r="L400" s="268">
        <v>1</v>
      </c>
      <c r="M400" s="268">
        <v>0.1</v>
      </c>
      <c r="N400" s="268">
        <v>0.01</v>
      </c>
      <c r="O400" s="271">
        <f>ROUNDDOWN((3060*H400/100),0)</f>
        <v>1776</v>
      </c>
      <c r="P400" s="277">
        <f>(O400*2)</f>
        <v>3552</v>
      </c>
      <c r="Q400" s="267">
        <f>IF(C400="","",EDATE(C400,6))</f>
        <v>44727</v>
      </c>
      <c r="R400" s="273">
        <f>(H400)</f>
        <v>58.05</v>
      </c>
      <c r="S400" s="273">
        <f>AVERAGE(U400:V400)</f>
        <v>58.271500000000003</v>
      </c>
      <c r="T400" s="274">
        <f>(R400-S400)</f>
        <v>-0.22150000000000603</v>
      </c>
      <c r="U400" s="275">
        <f>(100-W400)</f>
        <v>58.402000000000001</v>
      </c>
      <c r="V400" s="275">
        <f>(100-X400)</f>
        <v>58.140999999999998</v>
      </c>
      <c r="W400" s="276">
        <v>41.597999999999999</v>
      </c>
      <c r="X400" s="276">
        <v>41.859000000000002</v>
      </c>
    </row>
    <row r="401" spans="1:24">
      <c r="A401" s="255">
        <v>392</v>
      </c>
      <c r="B401" s="266">
        <v>2201687</v>
      </c>
      <c r="C401" s="267">
        <v>44559</v>
      </c>
      <c r="D401" s="267">
        <v>44567</v>
      </c>
      <c r="E401" s="268" t="s">
        <v>400</v>
      </c>
      <c r="F401" s="268">
        <v>25</v>
      </c>
      <c r="G401" s="269">
        <v>7.98</v>
      </c>
      <c r="H401" s="270">
        <v>59.48</v>
      </c>
      <c r="I401" s="268">
        <v>0.02</v>
      </c>
      <c r="J401" s="268">
        <v>10</v>
      </c>
      <c r="K401" s="268" t="s">
        <v>401</v>
      </c>
      <c r="L401" s="268">
        <v>1</v>
      </c>
      <c r="M401" s="268">
        <v>0.1</v>
      </c>
      <c r="N401" s="268">
        <v>0.01</v>
      </c>
      <c r="O401" s="271">
        <f>ROUNDDOWN((3060*H401/100),0)</f>
        <v>1820</v>
      </c>
      <c r="P401" s="277">
        <f>(O401*2)</f>
        <v>3640</v>
      </c>
      <c r="Q401" s="267">
        <f>IF(C401="","",EDATE(C401,6))</f>
        <v>44741</v>
      </c>
      <c r="R401" s="273">
        <f>(H401)</f>
        <v>59.48</v>
      </c>
      <c r="S401" s="273">
        <f>AVERAGE(U401:V401)</f>
        <v>58.954999999999998</v>
      </c>
      <c r="T401" s="274">
        <f>(R401-S401)</f>
        <v>0.52499999999999858</v>
      </c>
      <c r="U401" s="275">
        <f>(100-W401)</f>
        <v>58.93</v>
      </c>
      <c r="V401" s="275">
        <f>(100-X401)</f>
        <v>58.98</v>
      </c>
      <c r="W401" s="276">
        <v>41.07</v>
      </c>
      <c r="X401" s="276">
        <v>41.02</v>
      </c>
    </row>
    <row r="402" spans="1:24">
      <c r="A402" s="255">
        <v>393</v>
      </c>
      <c r="B402" s="266">
        <v>2201688</v>
      </c>
      <c r="C402" s="267">
        <v>44567</v>
      </c>
      <c r="D402" s="267">
        <v>44573</v>
      </c>
      <c r="E402" s="268" t="s">
        <v>400</v>
      </c>
      <c r="F402" s="268">
        <v>20</v>
      </c>
      <c r="G402" s="269">
        <v>8.1300000000000008</v>
      </c>
      <c r="H402" s="270">
        <v>59.21</v>
      </c>
      <c r="I402" s="268">
        <v>0.02</v>
      </c>
      <c r="J402" s="268">
        <v>20</v>
      </c>
      <c r="K402" s="268" t="s">
        <v>401</v>
      </c>
      <c r="L402" s="268">
        <v>1</v>
      </c>
      <c r="M402" s="268">
        <v>0.1</v>
      </c>
      <c r="N402" s="268">
        <v>0.01</v>
      </c>
      <c r="O402" s="271">
        <f>ROUNDDOWN((3060*H402/100),0)</f>
        <v>1811</v>
      </c>
      <c r="P402" s="277">
        <f>(O402*2)</f>
        <v>3622</v>
      </c>
      <c r="Q402" s="267">
        <f>IF(C402="","",EDATE(C402,6))</f>
        <v>44748</v>
      </c>
      <c r="R402" s="273">
        <f>(H402)</f>
        <v>59.21</v>
      </c>
      <c r="S402" s="273">
        <f>AVERAGE(U402:V402)</f>
        <v>58.8095</v>
      </c>
      <c r="T402" s="274">
        <f>(R402-S402)</f>
        <v>0.40050000000000097</v>
      </c>
      <c r="U402" s="275">
        <f>(100-W402)</f>
        <v>58.88</v>
      </c>
      <c r="V402" s="275">
        <f>(100-X402)</f>
        <v>58.738999999999997</v>
      </c>
      <c r="W402" s="276">
        <v>41.12</v>
      </c>
      <c r="X402" s="276">
        <v>41.261000000000003</v>
      </c>
    </row>
    <row r="403" spans="1:24">
      <c r="A403" s="255">
        <v>394</v>
      </c>
      <c r="B403" s="266">
        <v>2201689</v>
      </c>
      <c r="C403" s="267">
        <v>44582</v>
      </c>
      <c r="D403" s="267">
        <v>44587</v>
      </c>
      <c r="E403" s="268" t="s">
        <v>400</v>
      </c>
      <c r="F403" s="268">
        <v>20</v>
      </c>
      <c r="G403" s="269">
        <v>8.42</v>
      </c>
      <c r="H403" s="270">
        <v>58.87</v>
      </c>
      <c r="I403" s="268">
        <v>0.02</v>
      </c>
      <c r="J403" s="268">
        <v>14</v>
      </c>
      <c r="K403" s="268" t="s">
        <v>401</v>
      </c>
      <c r="L403" s="268">
        <v>1</v>
      </c>
      <c r="M403" s="268">
        <v>0.1</v>
      </c>
      <c r="N403" s="268" t="s">
        <v>409</v>
      </c>
      <c r="O403" s="271">
        <f>ROUNDDOWN((3060*H403/100),0)</f>
        <v>1801</v>
      </c>
      <c r="P403" s="277">
        <f>(O403*2)</f>
        <v>3602</v>
      </c>
      <c r="Q403" s="267">
        <f>IF(C403="","",EDATE(C403,6))</f>
        <v>44763</v>
      </c>
      <c r="R403" s="273">
        <f>(H403)</f>
        <v>58.87</v>
      </c>
      <c r="S403" s="273">
        <f>AVERAGE(U403:V403)</f>
        <v>58.651499999999999</v>
      </c>
      <c r="T403" s="274">
        <f>(R403-S403)</f>
        <v>0.21849999999999881</v>
      </c>
      <c r="U403" s="275">
        <f>(100-W403)</f>
        <v>58.801000000000002</v>
      </c>
      <c r="V403" s="275">
        <f>(100-X403)</f>
        <v>58.502000000000002</v>
      </c>
      <c r="W403" s="276">
        <v>41.198999999999998</v>
      </c>
      <c r="X403" s="276">
        <v>41.497999999999998</v>
      </c>
    </row>
    <row r="404" spans="1:24">
      <c r="A404" s="255">
        <v>395</v>
      </c>
      <c r="B404" s="266">
        <v>2204690</v>
      </c>
      <c r="C404" s="267">
        <v>44661</v>
      </c>
      <c r="D404" s="267">
        <v>44665</v>
      </c>
      <c r="E404" s="268" t="s">
        <v>400</v>
      </c>
      <c r="F404" s="268">
        <v>20</v>
      </c>
      <c r="G404" s="269">
        <v>8.16</v>
      </c>
      <c r="H404" s="270">
        <v>59.3</v>
      </c>
      <c r="I404" s="268">
        <v>0.02</v>
      </c>
      <c r="J404" s="268">
        <v>14</v>
      </c>
      <c r="K404" s="268" t="s">
        <v>401</v>
      </c>
      <c r="L404" s="268">
        <v>1</v>
      </c>
      <c r="M404" s="268">
        <v>0.1</v>
      </c>
      <c r="N404" s="268">
        <v>0.01</v>
      </c>
      <c r="O404" s="271">
        <f>ROUNDDOWN((3060*H404/100),0)</f>
        <v>1814</v>
      </c>
      <c r="P404" s="277">
        <f>(O404*2)</f>
        <v>3628</v>
      </c>
      <c r="Q404" s="267">
        <f>IF(C404="","",EDATE(C404,6))</f>
        <v>44844</v>
      </c>
      <c r="R404" s="273">
        <f>(H404)</f>
        <v>59.3</v>
      </c>
      <c r="S404" s="273">
        <f>AVERAGE(U404:V404)</f>
        <v>59.06</v>
      </c>
      <c r="T404" s="274">
        <f>(R404-S404)</f>
        <v>0.23999999999999488</v>
      </c>
      <c r="U404" s="275">
        <f>(100-W404)</f>
        <v>58.82</v>
      </c>
      <c r="V404" s="275">
        <f>(100-X404)</f>
        <v>59.3</v>
      </c>
      <c r="W404" s="276">
        <v>41.18</v>
      </c>
      <c r="X404" s="276">
        <v>40.700000000000003</v>
      </c>
    </row>
    <row r="405" spans="1:24">
      <c r="A405" s="255">
        <v>396</v>
      </c>
      <c r="B405" s="266">
        <v>2204691</v>
      </c>
      <c r="C405" s="267">
        <v>44672</v>
      </c>
      <c r="D405" s="267">
        <v>44676</v>
      </c>
      <c r="E405" s="268" t="s">
        <v>400</v>
      </c>
      <c r="F405" s="268">
        <v>20</v>
      </c>
      <c r="G405" s="269">
        <v>8.73</v>
      </c>
      <c r="H405" s="270">
        <v>59.46</v>
      </c>
      <c r="I405" s="268">
        <v>0.02</v>
      </c>
      <c r="J405" s="268">
        <v>4</v>
      </c>
      <c r="K405" s="268" t="s">
        <v>401</v>
      </c>
      <c r="L405" s="268">
        <v>1</v>
      </c>
      <c r="M405" s="268">
        <v>0.1</v>
      </c>
      <c r="N405" s="268">
        <v>0.01</v>
      </c>
      <c r="O405" s="271">
        <f>ROUNDDOWN((3060*H405/100),0)</f>
        <v>1819</v>
      </c>
      <c r="P405" s="277">
        <f>(O405*2)</f>
        <v>3638</v>
      </c>
      <c r="Q405" s="267">
        <f>IF(C405="","",EDATE(C405,6))</f>
        <v>44855</v>
      </c>
      <c r="R405" s="273">
        <f>(H405)</f>
        <v>59.46</v>
      </c>
      <c r="S405" s="273">
        <f>AVERAGE(U405:V405)</f>
        <v>59.265000000000001</v>
      </c>
      <c r="T405" s="274">
        <f>(R405-S405)</f>
        <v>0.19500000000000028</v>
      </c>
      <c r="U405" s="275">
        <f>(100-W405)</f>
        <v>59.12</v>
      </c>
      <c r="V405" s="275">
        <f>(100-X405)</f>
        <v>59.41</v>
      </c>
      <c r="W405" s="276">
        <v>40.880000000000003</v>
      </c>
      <c r="X405" s="276">
        <v>40.590000000000003</v>
      </c>
    </row>
    <row r="406" spans="1:24">
      <c r="A406" s="255">
        <v>397</v>
      </c>
      <c r="B406" s="266">
        <v>2205692</v>
      </c>
      <c r="C406" s="267">
        <v>44684</v>
      </c>
      <c r="D406" s="267">
        <v>44690</v>
      </c>
      <c r="E406" s="268" t="s">
        <v>400</v>
      </c>
      <c r="F406" s="268">
        <v>25</v>
      </c>
      <c r="G406" s="269">
        <v>8.34</v>
      </c>
      <c r="H406" s="270">
        <v>59.7</v>
      </c>
      <c r="I406" s="268">
        <v>0.01</v>
      </c>
      <c r="J406" s="268">
        <v>10</v>
      </c>
      <c r="K406" s="268" t="s">
        <v>401</v>
      </c>
      <c r="L406" s="268">
        <v>1</v>
      </c>
      <c r="M406" s="268">
        <v>0.1</v>
      </c>
      <c r="N406" s="268">
        <v>0.01</v>
      </c>
      <c r="O406" s="271">
        <f>ROUNDDOWN((3060*H406/100),0)</f>
        <v>1826</v>
      </c>
      <c r="P406" s="277">
        <f>(O406*2)</f>
        <v>3652</v>
      </c>
      <c r="Q406" s="267">
        <f>IF(C406="","",EDATE(C406,6))</f>
        <v>44868</v>
      </c>
      <c r="R406" s="273">
        <f>(H406)</f>
        <v>59.7</v>
      </c>
      <c r="S406" s="273">
        <f>AVERAGE(U406:V406)</f>
        <v>58.74</v>
      </c>
      <c r="T406" s="274">
        <f>(R406-S406)</f>
        <v>0.96000000000000085</v>
      </c>
      <c r="U406" s="275">
        <f>(100-W406)</f>
        <v>58.59</v>
      </c>
      <c r="V406" s="275">
        <f>(100-X406)</f>
        <v>58.89</v>
      </c>
      <c r="W406" s="276">
        <v>41.41</v>
      </c>
      <c r="X406" s="276">
        <v>41.11</v>
      </c>
    </row>
    <row r="407" spans="1:24">
      <c r="A407" s="255">
        <v>398</v>
      </c>
      <c r="B407" s="266">
        <v>2205693</v>
      </c>
      <c r="C407" s="267">
        <v>44697</v>
      </c>
      <c r="D407" s="267">
        <v>44701</v>
      </c>
      <c r="E407" s="268" t="s">
        <v>400</v>
      </c>
      <c r="F407" s="268">
        <v>25</v>
      </c>
      <c r="G407" s="269">
        <v>8.52</v>
      </c>
      <c r="H407" s="270">
        <v>58.81</v>
      </c>
      <c r="I407" s="268">
        <v>0.02</v>
      </c>
      <c r="J407" s="268">
        <v>6</v>
      </c>
      <c r="K407" s="268" t="s">
        <v>401</v>
      </c>
      <c r="L407" s="268">
        <v>1</v>
      </c>
      <c r="M407" s="268">
        <v>0.1</v>
      </c>
      <c r="N407" s="268" t="s">
        <v>409</v>
      </c>
      <c r="O407" s="271">
        <f>ROUNDDOWN((3060*H407/100),0)</f>
        <v>1799</v>
      </c>
      <c r="P407" s="277">
        <f>(O407*2)</f>
        <v>3598</v>
      </c>
      <c r="Q407" s="267">
        <f>IF(C407="","",EDATE(C407,6))</f>
        <v>44881</v>
      </c>
      <c r="R407" s="273">
        <f>(H407)</f>
        <v>58.81</v>
      </c>
      <c r="S407" s="273">
        <f>AVERAGE(U407:V407)</f>
        <v>59.375</v>
      </c>
      <c r="T407" s="274">
        <f>(R407-S407)</f>
        <v>-0.56499999999999773</v>
      </c>
      <c r="U407" s="275">
        <f>(100-W407)</f>
        <v>59.52</v>
      </c>
      <c r="V407" s="275">
        <f>(100-X407)</f>
        <v>59.23</v>
      </c>
      <c r="W407" s="276">
        <v>40.479999999999997</v>
      </c>
      <c r="X407" s="276">
        <v>40.770000000000003</v>
      </c>
    </row>
    <row r="408" spans="1:24">
      <c r="A408" s="255">
        <v>399</v>
      </c>
      <c r="B408" s="266">
        <v>2205694</v>
      </c>
      <c r="C408" s="267">
        <v>44697</v>
      </c>
      <c r="D408" s="267">
        <v>44701</v>
      </c>
      <c r="E408" s="268" t="s">
        <v>400</v>
      </c>
      <c r="F408" s="268">
        <v>30</v>
      </c>
      <c r="G408" s="269">
        <v>8.02</v>
      </c>
      <c r="H408" s="270">
        <v>58.97</v>
      </c>
      <c r="I408" s="268">
        <v>0.02</v>
      </c>
      <c r="J408" s="268">
        <v>4</v>
      </c>
      <c r="K408" s="268" t="s">
        <v>401</v>
      </c>
      <c r="L408" s="268">
        <v>1</v>
      </c>
      <c r="M408" s="268">
        <v>0.1</v>
      </c>
      <c r="N408" s="268">
        <v>0.01</v>
      </c>
      <c r="O408" s="271">
        <f>ROUNDDOWN((3060*H408/100),0)</f>
        <v>1804</v>
      </c>
      <c r="P408" s="277">
        <f>(O408*2)</f>
        <v>3608</v>
      </c>
      <c r="Q408" s="267">
        <f>IF(C408="","",EDATE(C408,6))</f>
        <v>44881</v>
      </c>
      <c r="R408" s="273">
        <f>(H408)</f>
        <v>58.97</v>
      </c>
      <c r="S408" s="273">
        <f>AVERAGE(U408:V408)</f>
        <v>58.314999999999998</v>
      </c>
      <c r="T408" s="274">
        <f>(R408-S408)</f>
        <v>0.65500000000000114</v>
      </c>
      <c r="U408" s="275">
        <f>(100-W408)</f>
        <v>58.22</v>
      </c>
      <c r="V408" s="275">
        <f>(100-X408)</f>
        <v>58.41</v>
      </c>
      <c r="W408" s="276">
        <v>41.78</v>
      </c>
      <c r="X408" s="276">
        <v>41.59</v>
      </c>
    </row>
    <row r="409" spans="1:24">
      <c r="A409" s="255">
        <v>400</v>
      </c>
      <c r="B409" s="266">
        <v>2210695</v>
      </c>
      <c r="C409" s="267">
        <v>44837</v>
      </c>
      <c r="D409" s="267">
        <v>44839</v>
      </c>
      <c r="E409" s="268" t="s">
        <v>400</v>
      </c>
      <c r="F409" s="268">
        <v>20</v>
      </c>
      <c r="G409" s="269">
        <v>8.3699999999999992</v>
      </c>
      <c r="H409" s="270">
        <v>59.32</v>
      </c>
      <c r="I409" s="268">
        <v>0.02</v>
      </c>
      <c r="J409" s="268">
        <v>8</v>
      </c>
      <c r="K409" s="268" t="s">
        <v>401</v>
      </c>
      <c r="L409" s="268">
        <v>3</v>
      </c>
      <c r="M409" s="268">
        <v>0.1</v>
      </c>
      <c r="N409" s="268">
        <v>0.01</v>
      </c>
      <c r="O409" s="271">
        <f>ROUNDDOWN((3060*H409/100),0)</f>
        <v>1815</v>
      </c>
      <c r="P409" s="277">
        <f>(O409*2)</f>
        <v>3630</v>
      </c>
      <c r="Q409" s="267">
        <f>IF(C409="","",EDATE(C409,6))</f>
        <v>45019</v>
      </c>
      <c r="R409" s="273">
        <f>(H409)</f>
        <v>59.32</v>
      </c>
      <c r="S409" s="273">
        <f>AVERAGE(U409:V409)</f>
        <v>58.95</v>
      </c>
      <c r="T409" s="274">
        <f>(R409-S409)</f>
        <v>0.36999999999999744</v>
      </c>
      <c r="U409" s="275">
        <f>(100-W409)</f>
        <v>58.6</v>
      </c>
      <c r="V409" s="275">
        <f>(100-X409)</f>
        <v>59.3</v>
      </c>
      <c r="W409" s="276">
        <v>41.4</v>
      </c>
      <c r="X409" s="276">
        <v>40.700000000000003</v>
      </c>
    </row>
    <row r="410" spans="1:24">
      <c r="A410" s="255">
        <v>401</v>
      </c>
      <c r="B410" s="266">
        <v>2212696</v>
      </c>
      <c r="C410" s="267">
        <v>44908</v>
      </c>
      <c r="D410" s="267">
        <v>44910</v>
      </c>
      <c r="E410" s="268" t="s">
        <v>400</v>
      </c>
      <c r="F410" s="268">
        <v>25</v>
      </c>
      <c r="G410" s="269">
        <v>8.2200000000000006</v>
      </c>
      <c r="H410" s="270">
        <v>59.4</v>
      </c>
      <c r="I410" s="268">
        <v>0.02</v>
      </c>
      <c r="J410" s="268">
        <v>16</v>
      </c>
      <c r="K410" s="268" t="s">
        <v>401</v>
      </c>
      <c r="L410" s="268">
        <v>1</v>
      </c>
      <c r="M410" s="268">
        <v>0.1</v>
      </c>
      <c r="N410" s="268">
        <v>0.01</v>
      </c>
      <c r="O410" s="271">
        <f>ROUNDDOWN((3060*H410/100),0)</f>
        <v>1817</v>
      </c>
      <c r="P410" s="277">
        <f>(O410*2)</f>
        <v>3634</v>
      </c>
      <c r="Q410" s="267">
        <f>IF(C410="","",EDATE(C410,6))</f>
        <v>45090</v>
      </c>
      <c r="R410" s="273">
        <f>(H410)</f>
        <v>59.4</v>
      </c>
      <c r="S410" s="273">
        <f>AVERAGE(U410:V410)</f>
        <v>59.000999999999998</v>
      </c>
      <c r="T410" s="274">
        <f>(R410-S410)</f>
        <v>0.39900000000000091</v>
      </c>
      <c r="U410" s="275">
        <f>(100-W410)</f>
        <v>59.012999999999998</v>
      </c>
      <c r="V410" s="275">
        <f>(100-X410)</f>
        <v>58.988999999999997</v>
      </c>
      <c r="W410" s="276">
        <v>40.987000000000002</v>
      </c>
      <c r="X410" s="276">
        <v>41.011000000000003</v>
      </c>
    </row>
    <row r="411" spans="1:24">
      <c r="A411" s="255">
        <v>402</v>
      </c>
      <c r="B411" s="420">
        <v>2302697</v>
      </c>
      <c r="C411" s="267">
        <v>44960</v>
      </c>
      <c r="D411" s="267">
        <v>44964</v>
      </c>
      <c r="E411" s="268" t="s">
        <v>400</v>
      </c>
      <c r="F411" s="268">
        <v>35</v>
      </c>
      <c r="G411" s="269">
        <v>8.5299999999999994</v>
      </c>
      <c r="H411" s="270">
        <v>59.25</v>
      </c>
      <c r="I411" s="268">
        <v>0.01</v>
      </c>
      <c r="J411" s="268">
        <v>6</v>
      </c>
      <c r="K411" s="268" t="s">
        <v>401</v>
      </c>
      <c r="L411" s="268">
        <v>1</v>
      </c>
      <c r="M411" s="268">
        <v>0.1</v>
      </c>
      <c r="N411" s="268">
        <v>0.01</v>
      </c>
      <c r="O411" s="271">
        <f>ROUNDDOWN((3060*H411/100),0)</f>
        <v>1813</v>
      </c>
      <c r="P411" s="277">
        <f>(O411*2)</f>
        <v>3626</v>
      </c>
      <c r="Q411" s="267">
        <f>IF(C411="","",EDATE(C411,6))</f>
        <v>45141</v>
      </c>
      <c r="R411" s="273">
        <f>(H411)</f>
        <v>59.25</v>
      </c>
      <c r="S411" s="273">
        <f>AVERAGE(U411:V411)</f>
        <v>59.427999999999997</v>
      </c>
      <c r="T411" s="274">
        <f>(R411-S411)</f>
        <v>-0.17799999999999727</v>
      </c>
      <c r="U411" s="275">
        <f>(100-W411)</f>
        <v>59.381</v>
      </c>
      <c r="V411" s="275">
        <f>(100-X411)</f>
        <v>59.475000000000001</v>
      </c>
      <c r="W411" s="276">
        <v>40.619</v>
      </c>
      <c r="X411" s="276">
        <v>40.524999999999999</v>
      </c>
    </row>
    <row r="412" spans="1:24">
      <c r="A412" s="255">
        <v>403</v>
      </c>
      <c r="B412" s="266">
        <v>2302698</v>
      </c>
      <c r="C412" s="267">
        <v>44975</v>
      </c>
      <c r="D412" s="267">
        <v>44978</v>
      </c>
      <c r="E412" s="268" t="s">
        <v>400</v>
      </c>
      <c r="F412" s="268">
        <v>20</v>
      </c>
      <c r="G412" s="269">
        <v>7.93</v>
      </c>
      <c r="H412" s="270">
        <v>59.1</v>
      </c>
      <c r="I412" s="268">
        <v>0.01</v>
      </c>
      <c r="J412" s="268">
        <v>6</v>
      </c>
      <c r="K412" s="268" t="s">
        <v>401</v>
      </c>
      <c r="L412" s="268">
        <v>1</v>
      </c>
      <c r="M412" s="268">
        <v>0.1</v>
      </c>
      <c r="N412" s="268" t="s">
        <v>409</v>
      </c>
      <c r="O412" s="271">
        <f>ROUNDDOWN((3060*H412/100),0)</f>
        <v>1808</v>
      </c>
      <c r="P412" s="277">
        <f>(O412*2)</f>
        <v>3616</v>
      </c>
      <c r="Q412" s="267">
        <f>IF(C412="","",EDATE(C412,6))</f>
        <v>45156</v>
      </c>
      <c r="R412" s="273">
        <f>(H412)</f>
        <v>59.1</v>
      </c>
      <c r="S412" s="273">
        <f>AVERAGE(U412:V412)</f>
        <v>58.477000000000004</v>
      </c>
      <c r="T412" s="274">
        <f>(R412-S412)</f>
        <v>0.62299999999999756</v>
      </c>
      <c r="U412" s="275">
        <f>(100-W412)</f>
        <v>58.305</v>
      </c>
      <c r="V412" s="275">
        <f>(100-X412)</f>
        <v>58.649000000000001</v>
      </c>
      <c r="W412" s="276">
        <v>41.695</v>
      </c>
      <c r="X412" s="276">
        <v>41.350999999999999</v>
      </c>
    </row>
    <row r="413" spans="1:24">
      <c r="A413" s="255">
        <v>404</v>
      </c>
      <c r="B413" s="266">
        <v>2303699</v>
      </c>
      <c r="C413" s="267">
        <v>44986</v>
      </c>
      <c r="D413" s="267">
        <v>44988</v>
      </c>
      <c r="E413" s="268" t="s">
        <v>400</v>
      </c>
      <c r="F413" s="268">
        <v>20</v>
      </c>
      <c r="G413" s="269">
        <v>7.78</v>
      </c>
      <c r="H413" s="270">
        <v>59.6</v>
      </c>
      <c r="I413" s="268">
        <v>0.01</v>
      </c>
      <c r="J413" s="268">
        <v>10</v>
      </c>
      <c r="K413" s="268" t="s">
        <v>401</v>
      </c>
      <c r="L413" s="268">
        <v>1</v>
      </c>
      <c r="M413" s="268">
        <v>0.1</v>
      </c>
      <c r="N413" s="268">
        <v>0.01</v>
      </c>
      <c r="O413" s="271">
        <f>ROUNDDOWN((3060*H413/100),0)</f>
        <v>1823</v>
      </c>
      <c r="P413" s="277">
        <f>(O413*2)</f>
        <v>3646</v>
      </c>
      <c r="Q413" s="267">
        <f>IF(C413="","",EDATE(C413,6))</f>
        <v>45170</v>
      </c>
      <c r="R413" s="273">
        <f>(H413)</f>
        <v>59.6</v>
      </c>
      <c r="S413" s="273">
        <f>AVERAGE(U413:V413)</f>
        <v>58.980000000000004</v>
      </c>
      <c r="T413" s="274">
        <f>(R413-S413)</f>
        <v>0.61999999999999744</v>
      </c>
      <c r="U413" s="275">
        <f>(100-W413)</f>
        <v>59.03</v>
      </c>
      <c r="V413" s="275">
        <f>(100-X413)</f>
        <v>58.93</v>
      </c>
      <c r="W413" s="276">
        <v>40.97</v>
      </c>
      <c r="X413" s="276">
        <v>41.07</v>
      </c>
    </row>
    <row r="414" spans="1:24">
      <c r="A414" s="255">
        <v>405</v>
      </c>
      <c r="B414" s="266">
        <v>2303700</v>
      </c>
      <c r="C414" s="267">
        <v>44994</v>
      </c>
      <c r="D414" s="267">
        <v>44995</v>
      </c>
      <c r="E414" s="268" t="s">
        <v>400</v>
      </c>
      <c r="F414" s="268">
        <v>15</v>
      </c>
      <c r="G414" s="269">
        <v>7.84</v>
      </c>
      <c r="H414" s="270">
        <v>58.47</v>
      </c>
      <c r="I414" s="268">
        <v>0.01</v>
      </c>
      <c r="J414" s="268">
        <v>4</v>
      </c>
      <c r="K414" s="268" t="s">
        <v>401</v>
      </c>
      <c r="L414" s="268">
        <v>1</v>
      </c>
      <c r="M414" s="268">
        <v>0.1</v>
      </c>
      <c r="N414" s="268" t="s">
        <v>421</v>
      </c>
      <c r="O414" s="271">
        <f>ROUNDDOWN((3060*H414/100),0)</f>
        <v>1789</v>
      </c>
      <c r="P414" s="277">
        <f>(O414*2)</f>
        <v>3578</v>
      </c>
      <c r="Q414" s="267">
        <f>IF(C414="","",EDATE(C414,6))</f>
        <v>45178</v>
      </c>
      <c r="R414" s="273">
        <f>(H414)</f>
        <v>58.47</v>
      </c>
      <c r="S414" s="273">
        <f>AVERAGE(U414:V414)</f>
        <v>58.504999999999995</v>
      </c>
      <c r="T414" s="274">
        <f>(R414-S414)</f>
        <v>-3.4999999999996589E-2</v>
      </c>
      <c r="U414" s="275">
        <f>(100-W414)</f>
        <v>58.68</v>
      </c>
      <c r="V414" s="275">
        <f>(100-X414)</f>
        <v>58.33</v>
      </c>
      <c r="W414" s="276">
        <v>41.32</v>
      </c>
      <c r="X414" s="276">
        <v>41.67</v>
      </c>
    </row>
    <row r="415" spans="1:24">
      <c r="A415" s="255">
        <v>406</v>
      </c>
      <c r="B415" s="266">
        <v>2303701</v>
      </c>
      <c r="C415" s="267">
        <v>45007</v>
      </c>
      <c r="D415" s="267">
        <v>45008</v>
      </c>
      <c r="E415" s="268" t="s">
        <v>400</v>
      </c>
      <c r="F415" s="268">
        <v>20</v>
      </c>
      <c r="G415" s="269">
        <v>7.88</v>
      </c>
      <c r="H415" s="270">
        <v>59.25</v>
      </c>
      <c r="I415" s="268">
        <v>0.01</v>
      </c>
      <c r="J415" s="268">
        <v>2</v>
      </c>
      <c r="K415" s="268" t="s">
        <v>401</v>
      </c>
      <c r="L415" s="268">
        <v>1</v>
      </c>
      <c r="M415" s="268">
        <v>0.1</v>
      </c>
      <c r="N415" s="268" t="s">
        <v>409</v>
      </c>
      <c r="O415" s="271">
        <f>ROUNDDOWN((3060*H415/100),0)</f>
        <v>1813</v>
      </c>
      <c r="P415" s="277">
        <f>(O415*2)</f>
        <v>3626</v>
      </c>
      <c r="Q415" s="267">
        <f>IF(C415="","",EDATE(C415,6))</f>
        <v>45191</v>
      </c>
      <c r="R415" s="273">
        <f>(H415)</f>
        <v>59.25</v>
      </c>
      <c r="S415" s="273">
        <f>AVERAGE(U415:V415)</f>
        <v>58.754999999999995</v>
      </c>
      <c r="T415" s="274">
        <f>(R415-S415)</f>
        <v>0.49500000000000455</v>
      </c>
      <c r="U415" s="275">
        <f>(100-W415)</f>
        <v>58.57</v>
      </c>
      <c r="V415" s="275">
        <f>(100-X415)</f>
        <v>58.94</v>
      </c>
      <c r="W415" s="276">
        <v>41.43</v>
      </c>
      <c r="X415" s="276">
        <v>41.06</v>
      </c>
    </row>
    <row r="416" spans="1:24">
      <c r="A416" s="255">
        <v>407</v>
      </c>
      <c r="B416" s="266">
        <v>2303702</v>
      </c>
      <c r="C416" s="267">
        <v>45014</v>
      </c>
      <c r="D416" s="267">
        <v>45015</v>
      </c>
      <c r="E416" s="268" t="s">
        <v>400</v>
      </c>
      <c r="F416" s="268">
        <v>15</v>
      </c>
      <c r="G416" s="269">
        <v>7.85</v>
      </c>
      <c r="H416" s="270">
        <v>58.13</v>
      </c>
      <c r="I416" s="268">
        <v>0.01</v>
      </c>
      <c r="J416" s="268">
        <v>8</v>
      </c>
      <c r="K416" s="268" t="s">
        <v>401</v>
      </c>
      <c r="L416" s="268">
        <v>1</v>
      </c>
      <c r="M416" s="268">
        <v>0.1</v>
      </c>
      <c r="N416" s="268" t="s">
        <v>409</v>
      </c>
      <c r="O416" s="271">
        <f>ROUNDDOWN((3060*H416/100),0)</f>
        <v>1778</v>
      </c>
      <c r="P416" s="277">
        <f>(O416*2)</f>
        <v>3556</v>
      </c>
      <c r="Q416" s="267">
        <f>IF(C416="","",EDATE(C416,6))</f>
        <v>45198</v>
      </c>
      <c r="R416" s="273">
        <f>(H416)</f>
        <v>58.13</v>
      </c>
      <c r="S416" s="273">
        <f>AVERAGE(U416:V416)</f>
        <v>58.28</v>
      </c>
      <c r="T416" s="274">
        <f>(R416-S416)</f>
        <v>-0.14999999999999858</v>
      </c>
      <c r="U416" s="275">
        <f>(100-W416)</f>
        <v>58.14</v>
      </c>
      <c r="V416" s="275">
        <f>(100-X416)</f>
        <v>58.42</v>
      </c>
      <c r="W416" s="276">
        <v>41.86</v>
      </c>
      <c r="X416" s="276">
        <v>41.58</v>
      </c>
    </row>
    <row r="417" spans="1:24">
      <c r="A417" s="255">
        <v>408</v>
      </c>
      <c r="B417" s="266">
        <v>2304703</v>
      </c>
      <c r="C417" s="267">
        <v>45019</v>
      </c>
      <c r="D417" s="267">
        <v>45021</v>
      </c>
      <c r="E417" s="268" t="s">
        <v>400</v>
      </c>
      <c r="F417" s="268">
        <v>20</v>
      </c>
      <c r="G417" s="269">
        <v>8.06</v>
      </c>
      <c r="H417" s="270">
        <v>59.61</v>
      </c>
      <c r="I417" s="268">
        <v>0.01</v>
      </c>
      <c r="J417" s="268">
        <v>8</v>
      </c>
      <c r="K417" s="268" t="s">
        <v>401</v>
      </c>
      <c r="L417" s="268">
        <v>1</v>
      </c>
      <c r="M417" s="268">
        <v>0.1</v>
      </c>
      <c r="N417" s="268" t="s">
        <v>409</v>
      </c>
      <c r="O417" s="271">
        <f>ROUNDDOWN((3060*H417/100),0)</f>
        <v>1824</v>
      </c>
      <c r="P417" s="277">
        <f>(O417*2)</f>
        <v>3648</v>
      </c>
      <c r="Q417" s="267">
        <f>IF(C417="","",EDATE(C417,6))</f>
        <v>45202</v>
      </c>
      <c r="R417" s="273">
        <f>(H417)</f>
        <v>59.61</v>
      </c>
      <c r="S417" s="273">
        <f>AVERAGE(U417:V417)</f>
        <v>59.128500000000003</v>
      </c>
      <c r="T417" s="274">
        <f>(R417-S417)</f>
        <v>0.48149999999999693</v>
      </c>
      <c r="U417" s="275">
        <v>59.249000000000002</v>
      </c>
      <c r="V417" s="275">
        <v>59.008000000000003</v>
      </c>
      <c r="W417" s="276"/>
      <c r="X417" s="276"/>
    </row>
    <row r="418" spans="1:24">
      <c r="B418" s="266"/>
      <c r="C418" s="267"/>
      <c r="D418" s="267"/>
      <c r="E418" s="268" t="s">
        <v>400</v>
      </c>
      <c r="F418" s="268"/>
      <c r="G418" s="269"/>
      <c r="H418" s="270"/>
      <c r="I418" s="268"/>
      <c r="J418" s="268"/>
      <c r="K418" s="268" t="s">
        <v>401</v>
      </c>
      <c r="L418" s="268"/>
      <c r="M418" s="268"/>
      <c r="N418" s="268">
        <v>52</v>
      </c>
      <c r="O418" s="271">
        <f>ROUNDDOWN((3060*H418/100),0)</f>
        <v>0</v>
      </c>
      <c r="P418" s="277">
        <f>(O418*2)</f>
        <v>0</v>
      </c>
      <c r="Q418" s="267" t="str">
        <f>IF(C418="","",EDATE(C418,6))</f>
        <v/>
      </c>
      <c r="R418" s="273">
        <f>(H418)</f>
        <v>0</v>
      </c>
      <c r="S418" s="273">
        <f>AVERAGE(U418:V418)</f>
        <v>100</v>
      </c>
      <c r="T418" s="274">
        <f>(R418-S418)</f>
        <v>-100</v>
      </c>
      <c r="U418" s="275">
        <f>(100-W418)</f>
        <v>100</v>
      </c>
      <c r="V418" s="275">
        <f>(100-X418)</f>
        <v>100</v>
      </c>
      <c r="W418" s="276"/>
      <c r="X418" s="276"/>
    </row>
    <row r="419" spans="1:24">
      <c r="B419" s="266"/>
      <c r="C419" s="267"/>
      <c r="D419" s="267"/>
      <c r="E419" s="268" t="s">
        <v>400</v>
      </c>
      <c r="F419" s="268"/>
      <c r="G419" s="269"/>
      <c r="H419" s="270"/>
      <c r="I419" s="268"/>
      <c r="J419" s="268"/>
      <c r="K419" s="268" t="s">
        <v>401</v>
      </c>
      <c r="L419" s="268"/>
      <c r="M419" s="268"/>
      <c r="N419" s="268">
        <v>53</v>
      </c>
      <c r="O419" s="271">
        <f>ROUNDDOWN((3060*H419/100),0)</f>
        <v>0</v>
      </c>
      <c r="P419" s="277">
        <f>(O419*2)</f>
        <v>0</v>
      </c>
      <c r="Q419" s="267" t="str">
        <f>IF(C419="","",EDATE(C419,6))</f>
        <v/>
      </c>
      <c r="R419" s="273">
        <f>(H419)</f>
        <v>0</v>
      </c>
      <c r="S419" s="273">
        <f>AVERAGE(U419:V419)</f>
        <v>100</v>
      </c>
      <c r="T419" s="274">
        <f>(R419-S419)</f>
        <v>-100</v>
      </c>
      <c r="U419" s="275">
        <f>(100-W419)</f>
        <v>100</v>
      </c>
      <c r="V419" s="275">
        <f>(100-X419)</f>
        <v>100</v>
      </c>
      <c r="W419" s="276"/>
      <c r="X419" s="276"/>
    </row>
    <row r="420" spans="1:24">
      <c r="B420" s="266"/>
      <c r="C420" s="267"/>
      <c r="D420" s="267"/>
      <c r="E420" s="268" t="s">
        <v>400</v>
      </c>
      <c r="F420" s="268">
        <f>AVERAGE(F9:F419)</f>
        <v>28.630806845965772</v>
      </c>
      <c r="G420" s="269" t="s">
        <v>422</v>
      </c>
      <c r="H420" s="270"/>
      <c r="I420" s="268"/>
      <c r="J420" s="268"/>
      <c r="K420" s="268" t="s">
        <v>401</v>
      </c>
      <c r="L420" s="268"/>
      <c r="M420" s="268"/>
      <c r="N420" s="268">
        <v>54</v>
      </c>
      <c r="O420" s="271">
        <f>ROUNDDOWN((3060*H420/100),0)</f>
        <v>0</v>
      </c>
      <c r="P420" s="277">
        <f>(O420*2)</f>
        <v>0</v>
      </c>
      <c r="Q420" s="267" t="str">
        <f>IF(C420="","",EDATE(C420,6))</f>
        <v/>
      </c>
      <c r="R420" s="273">
        <f>(H420)</f>
        <v>0</v>
      </c>
      <c r="S420" s="273">
        <f>AVERAGE(U420:V420)</f>
        <v>100</v>
      </c>
      <c r="T420" s="274">
        <f>(R420-S420)</f>
        <v>-100</v>
      </c>
      <c r="U420" s="275">
        <f>(100-W420)</f>
        <v>100</v>
      </c>
      <c r="V420" s="275">
        <f>(100-X420)</f>
        <v>100</v>
      </c>
      <c r="W420" s="276"/>
      <c r="X420" s="276"/>
    </row>
    <row r="421" spans="1:24">
      <c r="B421" s="266"/>
      <c r="C421" s="267"/>
      <c r="D421" s="267"/>
      <c r="E421" s="268" t="s">
        <v>400</v>
      </c>
      <c r="F421" s="268">
        <f>STDEVP(F9:F417)</f>
        <v>6.1428097856710506</v>
      </c>
      <c r="G421" s="269" t="s">
        <v>423</v>
      </c>
      <c r="H421" s="270"/>
      <c r="I421" s="268"/>
      <c r="J421" s="268"/>
      <c r="K421" s="268" t="s">
        <v>401</v>
      </c>
      <c r="L421" s="268"/>
      <c r="M421" s="268"/>
      <c r="N421" s="268">
        <v>55</v>
      </c>
      <c r="O421" s="271">
        <f>ROUNDDOWN((3060*H421/100),0)</f>
        <v>0</v>
      </c>
      <c r="P421" s="277">
        <f>(O421*2)</f>
        <v>0</v>
      </c>
      <c r="Q421" s="267" t="str">
        <f>IF(C421="","",EDATE(C421,6))</f>
        <v/>
      </c>
      <c r="R421" s="273">
        <f>(H421)</f>
        <v>0</v>
      </c>
      <c r="S421" s="273">
        <f>AVERAGE(U421:V421)</f>
        <v>100</v>
      </c>
      <c r="T421" s="274">
        <f>(R421-S421)</f>
        <v>-100</v>
      </c>
      <c r="U421" s="275">
        <f>(100-W421)</f>
        <v>100</v>
      </c>
      <c r="V421" s="275">
        <f>(100-X421)</f>
        <v>100</v>
      </c>
      <c r="W421" s="276"/>
      <c r="X421" s="276"/>
    </row>
    <row r="422" spans="1:24">
      <c r="B422" s="266"/>
      <c r="C422" s="267"/>
      <c r="D422" s="267"/>
      <c r="E422" s="268" t="s">
        <v>400</v>
      </c>
      <c r="F422" s="268">
        <f>F420+(2*F421)</f>
        <v>40.916426417307875</v>
      </c>
      <c r="G422" s="421" t="s">
        <v>424</v>
      </c>
      <c r="H422" s="270"/>
      <c r="I422" s="268"/>
      <c r="J422" s="268"/>
      <c r="K422" s="268" t="s">
        <v>401</v>
      </c>
      <c r="L422" s="268"/>
      <c r="M422" s="268"/>
      <c r="N422" s="268">
        <v>56</v>
      </c>
      <c r="O422" s="271">
        <f>ROUNDDOWN((3060*H422/100),0)</f>
        <v>0</v>
      </c>
      <c r="P422" s="277">
        <f>(O422*2)</f>
        <v>0</v>
      </c>
      <c r="Q422" s="267" t="str">
        <f>IF(C422="","",EDATE(C422,6))</f>
        <v/>
      </c>
      <c r="R422" s="273">
        <f>(H422)</f>
        <v>0</v>
      </c>
      <c r="S422" s="273">
        <f>AVERAGE(U422:V422)</f>
        <v>100</v>
      </c>
      <c r="T422" s="274">
        <f>(R422-S422)</f>
        <v>-100</v>
      </c>
      <c r="U422" s="275">
        <f>(100-W422)</f>
        <v>100</v>
      </c>
      <c r="V422" s="275">
        <f>(100-X422)</f>
        <v>100</v>
      </c>
      <c r="W422" s="276"/>
      <c r="X422" s="276"/>
    </row>
    <row r="423" spans="1:24">
      <c r="B423" s="266"/>
      <c r="C423" s="267"/>
      <c r="D423" s="267"/>
      <c r="E423" s="268" t="s">
        <v>400</v>
      </c>
      <c r="F423" s="268">
        <f>F420-(2*F421)</f>
        <v>16.345187274623669</v>
      </c>
      <c r="G423" s="421" t="s">
        <v>425</v>
      </c>
      <c r="H423" s="270"/>
      <c r="I423" s="268"/>
      <c r="J423" s="268"/>
      <c r="K423" s="268" t="s">
        <v>401</v>
      </c>
      <c r="L423" s="268"/>
      <c r="M423" s="268"/>
      <c r="N423" s="268">
        <v>57</v>
      </c>
      <c r="O423" s="271">
        <f>ROUNDDOWN((3060*H423/100),0)</f>
        <v>0</v>
      </c>
      <c r="P423" s="277">
        <f>(O423*2)</f>
        <v>0</v>
      </c>
      <c r="Q423" s="267" t="str">
        <f>IF(C423="","",EDATE(C423,6))</f>
        <v/>
      </c>
      <c r="R423" s="273">
        <f>(H423)</f>
        <v>0</v>
      </c>
      <c r="S423" s="273">
        <f>AVERAGE(U423:V423)</f>
        <v>100</v>
      </c>
      <c r="T423" s="274">
        <f>(R423-S423)</f>
        <v>-100</v>
      </c>
      <c r="U423" s="275">
        <f>(100-W423)</f>
        <v>100</v>
      </c>
      <c r="V423" s="275">
        <f>(100-X423)</f>
        <v>100</v>
      </c>
      <c r="W423" s="276"/>
      <c r="X423" s="276"/>
    </row>
    <row r="424" spans="1:24">
      <c r="B424" s="266"/>
      <c r="C424" s="267"/>
      <c r="D424" s="267"/>
      <c r="E424" s="268" t="s">
        <v>400</v>
      </c>
      <c r="F424" s="268"/>
      <c r="G424" s="269"/>
      <c r="H424" s="270"/>
      <c r="I424" s="268"/>
      <c r="J424" s="268"/>
      <c r="K424" s="268" t="s">
        <v>401</v>
      </c>
      <c r="L424" s="268"/>
      <c r="M424" s="268"/>
      <c r="N424" s="268">
        <v>58</v>
      </c>
      <c r="O424" s="271">
        <f>ROUNDDOWN((3060*H424/100),0)</f>
        <v>0</v>
      </c>
      <c r="P424" s="277">
        <f>(O424*2)</f>
        <v>0</v>
      </c>
      <c r="Q424" s="267" t="str">
        <f>IF(C424="","",EDATE(C424,6))</f>
        <v/>
      </c>
      <c r="R424" s="273">
        <f>(H424)</f>
        <v>0</v>
      </c>
      <c r="S424" s="273">
        <f>AVERAGE(U424:V424)</f>
        <v>100</v>
      </c>
      <c r="T424" s="274">
        <f>(R424-S424)</f>
        <v>-100</v>
      </c>
      <c r="U424" s="275">
        <f>(100-W424)</f>
        <v>100</v>
      </c>
      <c r="V424" s="275">
        <f>(100-X424)</f>
        <v>100</v>
      </c>
      <c r="W424" s="276"/>
      <c r="X424" s="276"/>
    </row>
    <row r="425" spans="1:24">
      <c r="B425" s="266"/>
      <c r="C425" s="267"/>
      <c r="D425" s="267"/>
      <c r="E425" s="268" t="s">
        <v>400</v>
      </c>
      <c r="F425" s="268"/>
      <c r="G425" s="269"/>
      <c r="H425" s="270"/>
      <c r="I425" s="268"/>
      <c r="J425" s="268"/>
      <c r="K425" s="268" t="s">
        <v>401</v>
      </c>
      <c r="L425" s="268"/>
      <c r="M425" s="268"/>
      <c r="N425" s="268">
        <v>59</v>
      </c>
      <c r="O425" s="271">
        <f>ROUNDDOWN((3060*H425/100),0)</f>
        <v>0</v>
      </c>
      <c r="P425" s="277">
        <f>(O425*2)</f>
        <v>0</v>
      </c>
      <c r="Q425" s="267" t="str">
        <f>IF(C425="","",EDATE(C425,6))</f>
        <v/>
      </c>
      <c r="R425" s="273">
        <f>(H425)</f>
        <v>0</v>
      </c>
      <c r="S425" s="273">
        <f>AVERAGE(U425:V425)</f>
        <v>100</v>
      </c>
      <c r="T425" s="274">
        <f>(R425-S425)</f>
        <v>-100</v>
      </c>
      <c r="U425" s="275">
        <f>(100-W425)</f>
        <v>100</v>
      </c>
      <c r="V425" s="275">
        <f>(100-X425)</f>
        <v>100</v>
      </c>
      <c r="W425" s="276"/>
      <c r="X425" s="276"/>
    </row>
    <row r="426" spans="1:24">
      <c r="Q426" s="282" t="str">
        <f>IF(C426="","",EDATE(C426,6))</f>
        <v/>
      </c>
    </row>
  </sheetData>
  <mergeCells count="4">
    <mergeCell ref="D2:K3"/>
    <mergeCell ref="M2:R3"/>
    <mergeCell ref="U7:V7"/>
    <mergeCell ref="W7:X7"/>
  </mergeCells>
  <phoneticPr fontId="6"/>
  <conditionalFormatting sqref="H426:H65536 H8">
    <cfRule type="cellIs" priority="463" stopIfTrue="1" operator="equal">
      <formula>""</formula>
    </cfRule>
    <cfRule type="cellIs" dxfId="465" priority="464" stopIfTrue="1" operator="lessThan">
      <formula>50</formula>
    </cfRule>
  </conditionalFormatting>
  <conditionalFormatting sqref="E5 E8:E208 E210:E234 E236:E238 E240:E242 E244 E247:E250 E252:E261 E263:E269 E271:E281 E284:E285 E287:E298 E303:E307 E309:E310 E313:E318 E320:E367 E370:E380 E382:E386 E390:E411 E413:E65536">
    <cfRule type="cellIs" priority="465" stopIfTrue="1" operator="equal">
      <formula>""</formula>
    </cfRule>
    <cfRule type="cellIs" dxfId="464" priority="466" stopIfTrue="1" operator="notEqual">
      <formula>"適"</formula>
    </cfRule>
  </conditionalFormatting>
  <conditionalFormatting sqref="J5 J8:J208 F8:F208 F210:F234 J210:J234 J236:J238 F236:F238 F240:F242 J240:J242 J244 F244 J247:J250 F247:F250 F252:F261 J252:J261 J263:J269 F263:F269 F271:F281 J271:J281 J284:J285 F284:F285 F287:F298 J287:J298 J303:J307 F303:F307 F309:F310 J309:J310 J313:J318 F313:F318 F320:F367 J320:J367 J370:J380 F370:F380 F382:F386 J382:J386 J390:J411 F390:F411 J413:J65536 F413:F65536">
    <cfRule type="cellIs" priority="467" stopIfTrue="1" operator="equal">
      <formula>""</formula>
    </cfRule>
    <cfRule type="cellIs" dxfId="463" priority="468" stopIfTrue="1" operator="greaterThan">
      <formula>50</formula>
    </cfRule>
  </conditionalFormatting>
  <conditionalFormatting sqref="G8:G208 G210:G234 G236:G238 G240:G242 G244 G247:G250 G252:G261 G263:G269 G271:G281 G284:G285 G287:G298 G303:G307 G309:G310 G313:G318 G320:G367 G370:G380 G382:G386 G390:G411 G413:G65536">
    <cfRule type="cellIs" priority="469" stopIfTrue="1" operator="equal">
      <formula>""</formula>
    </cfRule>
    <cfRule type="cellIs" dxfId="462" priority="470" stopIfTrue="1" operator="notBetween">
      <formula>5</formula>
      <formula>9</formula>
    </cfRule>
  </conditionalFormatting>
  <conditionalFormatting sqref="N5 N8:N208 I8:I208 I210:I234 N210:N234 N236:N238 I236:I238 I240:I242 N240:N242 N244 I244 N247:N250 I247:I250 I252:I261 N252:N261 N263:N269 I263:I269 I271:I281 N271:N281 N284:N285 I284:I285 I287:I298 N287:N298 N303:N307 I303:I307 I309:I310 N309:N310 N313:N318 I313:I318 I320:I365 I367 N320:N367 I370:I380 N370:N380 N382:N386 I382:I386 I390:I397 I399:I411 N390:N411 N413:N414 I413:I65536 N418:N65536">
    <cfRule type="cellIs" dxfId="461" priority="471" stopIfTrue="1" operator="greaterThan">
      <formula>0.1</formula>
    </cfRule>
  </conditionalFormatting>
  <conditionalFormatting sqref="K5 K8:K208 K210:K234 K236:K238 K240:K242 K244 K247:K250 K252:K261 K263:K269 K271:K281 K284:K285 K287:K298 K303:K307 K309:K310 K313:K318 K382:K386 K320:K380 K390:K411 K413:K65536">
    <cfRule type="cellIs" priority="472" stopIfTrue="1" operator="equal">
      <formula>""</formula>
    </cfRule>
    <cfRule type="cellIs" priority="473" stopIfTrue="1" operator="equal">
      <formula>"trace"</formula>
    </cfRule>
    <cfRule type="cellIs" dxfId="460" priority="474" stopIfTrue="1" operator="greaterThan">
      <formula>2</formula>
    </cfRule>
  </conditionalFormatting>
  <conditionalFormatting sqref="L5 L8:L208 L210:L234 L236:L238 L240:L242 L244 L247:L250 L252:L261 L263:L269 L271:L281 L284:L285 L287:L298 L303:L307 L309:L310 L313:L318 L320:L367 L370:L380 L382:L386 L390:L411 L413:L65536">
    <cfRule type="cellIs" priority="475" stopIfTrue="1" operator="equal">
      <formula>""</formula>
    </cfRule>
    <cfRule type="cellIs" dxfId="459" priority="476" stopIfTrue="1" operator="greaterThan">
      <formula>30</formula>
    </cfRule>
  </conditionalFormatting>
  <conditionalFormatting sqref="M5 M8:M208 M210:M234 M236:M238 M240:M242 M244 M247:M250 M252:M261 M263:M269 M271:M281 M284:M285 M287:M298 M303:M307 M309:M310 M313:M318 M320:M367 M370:M380 M382:M386 M390:M411 M413:M65536">
    <cfRule type="cellIs" priority="477" stopIfTrue="1" operator="equal">
      <formula>""</formula>
    </cfRule>
    <cfRule type="cellIs" dxfId="458" priority="478" stopIfTrue="1" operator="greaterThan">
      <formula>2</formula>
    </cfRule>
  </conditionalFormatting>
  <conditionalFormatting sqref="H9:H208 H210:H234 H236:H238 H240:H242 H244 H247:H250 H252:H261 H263:H269 H271:H281 H284:H285 H287:H298 H303:H307 H309:H310 H313:H318 H320:H367 H370:H380 H382:H386 H390:H411 H413:H425">
    <cfRule type="cellIs" priority="479" stopIfTrue="1" operator="equal">
      <formula>""</formula>
    </cfRule>
    <cfRule type="cellIs" dxfId="457" priority="480" stopIfTrue="1" operator="notBetween">
      <formula>58</formula>
      <formula>60</formula>
    </cfRule>
    <cfRule type="cellIs" dxfId="456" priority="481" stopIfTrue="1" operator="lessThan">
      <formula>50</formula>
    </cfRule>
  </conditionalFormatting>
  <conditionalFormatting sqref="E209">
    <cfRule type="cellIs" priority="445" stopIfTrue="1" operator="equal">
      <formula>""</formula>
    </cfRule>
    <cfRule type="cellIs" dxfId="455" priority="446" stopIfTrue="1" operator="notEqual">
      <formula>"適"</formula>
    </cfRule>
  </conditionalFormatting>
  <conditionalFormatting sqref="J209 F209">
    <cfRule type="cellIs" priority="447" stopIfTrue="1" operator="equal">
      <formula>""</formula>
    </cfRule>
    <cfRule type="cellIs" dxfId="454" priority="448" stopIfTrue="1" operator="greaterThan">
      <formula>50</formula>
    </cfRule>
  </conditionalFormatting>
  <conditionalFormatting sqref="G209">
    <cfRule type="cellIs" priority="449" stopIfTrue="1" operator="equal">
      <formula>""</formula>
    </cfRule>
    <cfRule type="cellIs" dxfId="453" priority="450" stopIfTrue="1" operator="notBetween">
      <formula>5</formula>
      <formula>9</formula>
    </cfRule>
  </conditionalFormatting>
  <conditionalFormatting sqref="N209 I209">
    <cfRule type="cellIs" priority="451" stopIfTrue="1" operator="equal">
      <formula>""</formula>
    </cfRule>
    <cfRule type="cellIs" dxfId="452" priority="452" stopIfTrue="1" operator="greaterThan">
      <formula>0.1</formula>
    </cfRule>
  </conditionalFormatting>
  <conditionalFormatting sqref="K209">
    <cfRule type="cellIs" priority="453" stopIfTrue="1" operator="equal">
      <formula>""</formula>
    </cfRule>
    <cfRule type="cellIs" priority="454" stopIfTrue="1" operator="equal">
      <formula>"trace"</formula>
    </cfRule>
    <cfRule type="cellIs" dxfId="451" priority="455" stopIfTrue="1" operator="greaterThan">
      <formula>2</formula>
    </cfRule>
  </conditionalFormatting>
  <conditionalFormatting sqref="L209">
    <cfRule type="cellIs" priority="456" stopIfTrue="1" operator="equal">
      <formula>""</formula>
    </cfRule>
    <cfRule type="cellIs" dxfId="450" priority="457" stopIfTrue="1" operator="greaterThan">
      <formula>30</formula>
    </cfRule>
  </conditionalFormatting>
  <conditionalFormatting sqref="M209">
    <cfRule type="cellIs" priority="458" stopIfTrue="1" operator="equal">
      <formula>""</formula>
    </cfRule>
    <cfRule type="cellIs" dxfId="449" priority="459" stopIfTrue="1" operator="greaterThan">
      <formula>2</formula>
    </cfRule>
  </conditionalFormatting>
  <conditionalFormatting sqref="H209">
    <cfRule type="cellIs" priority="460" stopIfTrue="1" operator="equal">
      <formula>""</formula>
    </cfRule>
    <cfRule type="cellIs" dxfId="448" priority="461" stopIfTrue="1" operator="notBetween">
      <formula>58</formula>
      <formula>60</formula>
    </cfRule>
    <cfRule type="cellIs" dxfId="447" priority="462" stopIfTrue="1" operator="lessThan">
      <formula>50</formula>
    </cfRule>
  </conditionalFormatting>
  <conditionalFormatting sqref="E235">
    <cfRule type="cellIs" priority="427" stopIfTrue="1" operator="equal">
      <formula>""</formula>
    </cfRule>
    <cfRule type="cellIs" dxfId="446" priority="428" stopIfTrue="1" operator="notEqual">
      <formula>"適"</formula>
    </cfRule>
  </conditionalFormatting>
  <conditionalFormatting sqref="F235 J235">
    <cfRule type="cellIs" priority="429" stopIfTrue="1" operator="equal">
      <formula>""</formula>
    </cfRule>
    <cfRule type="cellIs" dxfId="445" priority="430" stopIfTrue="1" operator="greaterThan">
      <formula>50</formula>
    </cfRule>
  </conditionalFormatting>
  <conditionalFormatting sqref="G235">
    <cfRule type="cellIs" priority="431" stopIfTrue="1" operator="equal">
      <formula>""</formula>
    </cfRule>
    <cfRule type="cellIs" dxfId="444" priority="432" stopIfTrue="1" operator="notBetween">
      <formula>5</formula>
      <formula>9</formula>
    </cfRule>
  </conditionalFormatting>
  <conditionalFormatting sqref="I235 N235">
    <cfRule type="cellIs" priority="433" stopIfTrue="1" operator="equal">
      <formula>""</formula>
    </cfRule>
    <cfRule type="cellIs" dxfId="443" priority="434" stopIfTrue="1" operator="greaterThan">
      <formula>0.1</formula>
    </cfRule>
  </conditionalFormatting>
  <conditionalFormatting sqref="K235">
    <cfRule type="cellIs" priority="435" stopIfTrue="1" operator="equal">
      <formula>""</formula>
    </cfRule>
    <cfRule type="cellIs" priority="436" stopIfTrue="1" operator="equal">
      <formula>"trace"</formula>
    </cfRule>
    <cfRule type="cellIs" dxfId="442" priority="437" stopIfTrue="1" operator="greaterThan">
      <formula>2</formula>
    </cfRule>
  </conditionalFormatting>
  <conditionalFormatting sqref="L235">
    <cfRule type="cellIs" priority="438" stopIfTrue="1" operator="equal">
      <formula>""</formula>
    </cfRule>
    <cfRule type="cellIs" dxfId="441" priority="439" stopIfTrue="1" operator="greaterThan">
      <formula>30</formula>
    </cfRule>
  </conditionalFormatting>
  <conditionalFormatting sqref="M235">
    <cfRule type="cellIs" priority="440" stopIfTrue="1" operator="equal">
      <formula>""</formula>
    </cfRule>
    <cfRule type="cellIs" dxfId="440" priority="441" stopIfTrue="1" operator="greaterThan">
      <formula>2</formula>
    </cfRule>
  </conditionalFormatting>
  <conditionalFormatting sqref="H235">
    <cfRule type="cellIs" priority="442" stopIfTrue="1" operator="equal">
      <formula>""</formula>
    </cfRule>
    <cfRule type="cellIs" dxfId="439" priority="443" stopIfTrue="1" operator="notBetween">
      <formula>58</formula>
      <formula>60</formula>
    </cfRule>
    <cfRule type="cellIs" dxfId="438" priority="444" stopIfTrue="1" operator="lessThan">
      <formula>50</formula>
    </cfRule>
  </conditionalFormatting>
  <conditionalFormatting sqref="E239">
    <cfRule type="cellIs" priority="409" stopIfTrue="1" operator="equal">
      <formula>""</formula>
    </cfRule>
    <cfRule type="cellIs" dxfId="437" priority="410" stopIfTrue="1" operator="notEqual">
      <formula>"適"</formula>
    </cfRule>
  </conditionalFormatting>
  <conditionalFormatting sqref="J239 F239">
    <cfRule type="cellIs" priority="411" stopIfTrue="1" operator="equal">
      <formula>""</formula>
    </cfRule>
    <cfRule type="cellIs" dxfId="436" priority="412" stopIfTrue="1" operator="greaterThan">
      <formula>50</formula>
    </cfRule>
  </conditionalFormatting>
  <conditionalFormatting sqref="G239">
    <cfRule type="cellIs" priority="413" stopIfTrue="1" operator="equal">
      <formula>""</formula>
    </cfRule>
    <cfRule type="cellIs" dxfId="435" priority="414" stopIfTrue="1" operator="notBetween">
      <formula>5</formula>
      <formula>9</formula>
    </cfRule>
  </conditionalFormatting>
  <conditionalFormatting sqref="N239 I239">
    <cfRule type="cellIs" priority="415" stopIfTrue="1" operator="equal">
      <formula>""</formula>
    </cfRule>
    <cfRule type="cellIs" dxfId="434" priority="416" stopIfTrue="1" operator="greaterThan">
      <formula>0.1</formula>
    </cfRule>
  </conditionalFormatting>
  <conditionalFormatting sqref="K239">
    <cfRule type="cellIs" priority="417" stopIfTrue="1" operator="equal">
      <formula>""</formula>
    </cfRule>
    <cfRule type="cellIs" priority="418" stopIfTrue="1" operator="equal">
      <formula>"trace"</formula>
    </cfRule>
    <cfRule type="cellIs" dxfId="433" priority="419" stopIfTrue="1" operator="greaterThan">
      <formula>2</formula>
    </cfRule>
  </conditionalFormatting>
  <conditionalFormatting sqref="L239">
    <cfRule type="cellIs" priority="420" stopIfTrue="1" operator="equal">
      <formula>""</formula>
    </cfRule>
    <cfRule type="cellIs" dxfId="432" priority="421" stopIfTrue="1" operator="greaterThan">
      <formula>30</formula>
    </cfRule>
  </conditionalFormatting>
  <conditionalFormatting sqref="M239">
    <cfRule type="cellIs" priority="422" stopIfTrue="1" operator="equal">
      <formula>""</formula>
    </cfRule>
    <cfRule type="cellIs" dxfId="431" priority="423" stopIfTrue="1" operator="greaterThan">
      <formula>2</formula>
    </cfRule>
  </conditionalFormatting>
  <conditionalFormatting sqref="H239">
    <cfRule type="cellIs" priority="424" stopIfTrue="1" operator="equal">
      <formula>""</formula>
    </cfRule>
    <cfRule type="cellIs" dxfId="430" priority="425" stopIfTrue="1" operator="notBetween">
      <formula>58</formula>
      <formula>60</formula>
    </cfRule>
    <cfRule type="cellIs" dxfId="429" priority="426" stopIfTrue="1" operator="lessThan">
      <formula>50</formula>
    </cfRule>
  </conditionalFormatting>
  <conditionalFormatting sqref="E243">
    <cfRule type="cellIs" priority="391" stopIfTrue="1" operator="equal">
      <formula>""</formula>
    </cfRule>
    <cfRule type="cellIs" dxfId="428" priority="392" stopIfTrue="1" operator="notEqual">
      <formula>"適"</formula>
    </cfRule>
  </conditionalFormatting>
  <conditionalFormatting sqref="F243 J243">
    <cfRule type="cellIs" priority="393" stopIfTrue="1" operator="equal">
      <formula>""</formula>
    </cfRule>
    <cfRule type="cellIs" dxfId="427" priority="394" stopIfTrue="1" operator="greaterThan">
      <formula>50</formula>
    </cfRule>
  </conditionalFormatting>
  <conditionalFormatting sqref="G243">
    <cfRule type="cellIs" priority="395" stopIfTrue="1" operator="equal">
      <formula>""</formula>
    </cfRule>
    <cfRule type="cellIs" dxfId="426" priority="396" stopIfTrue="1" operator="notBetween">
      <formula>5</formula>
      <formula>9</formula>
    </cfRule>
  </conditionalFormatting>
  <conditionalFormatting sqref="I243 N243">
    <cfRule type="cellIs" priority="397" stopIfTrue="1" operator="equal">
      <formula>""</formula>
    </cfRule>
    <cfRule type="cellIs" dxfId="425" priority="398" stopIfTrue="1" operator="greaterThan">
      <formula>0.1</formula>
    </cfRule>
  </conditionalFormatting>
  <conditionalFormatting sqref="K243">
    <cfRule type="cellIs" priority="399" stopIfTrue="1" operator="equal">
      <formula>""</formula>
    </cfRule>
    <cfRule type="cellIs" priority="400" stopIfTrue="1" operator="equal">
      <formula>"trace"</formula>
    </cfRule>
    <cfRule type="cellIs" dxfId="424" priority="401" stopIfTrue="1" operator="greaterThan">
      <formula>2</formula>
    </cfRule>
  </conditionalFormatting>
  <conditionalFormatting sqref="L243">
    <cfRule type="cellIs" priority="402" stopIfTrue="1" operator="equal">
      <formula>""</formula>
    </cfRule>
    <cfRule type="cellIs" dxfId="423" priority="403" stopIfTrue="1" operator="greaterThan">
      <formula>30</formula>
    </cfRule>
  </conditionalFormatting>
  <conditionalFormatting sqref="M243">
    <cfRule type="cellIs" priority="404" stopIfTrue="1" operator="equal">
      <formula>""</formula>
    </cfRule>
    <cfRule type="cellIs" dxfId="422" priority="405" stopIfTrue="1" operator="greaterThan">
      <formula>2</formula>
    </cfRule>
  </conditionalFormatting>
  <conditionalFormatting sqref="H243">
    <cfRule type="cellIs" priority="406" stopIfTrue="1" operator="equal">
      <formula>""</formula>
    </cfRule>
    <cfRule type="cellIs" dxfId="421" priority="407" stopIfTrue="1" operator="notBetween">
      <formula>58</formula>
      <formula>60</formula>
    </cfRule>
    <cfRule type="cellIs" dxfId="420" priority="408" stopIfTrue="1" operator="lessThan">
      <formula>50</formula>
    </cfRule>
  </conditionalFormatting>
  <conditionalFormatting sqref="E245">
    <cfRule type="cellIs" priority="373" stopIfTrue="1" operator="equal">
      <formula>""</formula>
    </cfRule>
    <cfRule type="cellIs" dxfId="419" priority="374" stopIfTrue="1" operator="notEqual">
      <formula>"適"</formula>
    </cfRule>
  </conditionalFormatting>
  <conditionalFormatting sqref="J245 F245">
    <cfRule type="cellIs" priority="375" stopIfTrue="1" operator="equal">
      <formula>""</formula>
    </cfRule>
    <cfRule type="cellIs" dxfId="418" priority="376" stopIfTrue="1" operator="greaterThan">
      <formula>50</formula>
    </cfRule>
  </conditionalFormatting>
  <conditionalFormatting sqref="G245">
    <cfRule type="cellIs" priority="377" stopIfTrue="1" operator="equal">
      <formula>""</formula>
    </cfRule>
    <cfRule type="cellIs" dxfId="417" priority="378" stopIfTrue="1" operator="notBetween">
      <formula>5</formula>
      <formula>9</formula>
    </cfRule>
  </conditionalFormatting>
  <conditionalFormatting sqref="N245 I245">
    <cfRule type="cellIs" priority="379" stopIfTrue="1" operator="equal">
      <formula>""</formula>
    </cfRule>
    <cfRule type="cellIs" dxfId="416" priority="380" stopIfTrue="1" operator="greaterThan">
      <formula>0.1</formula>
    </cfRule>
  </conditionalFormatting>
  <conditionalFormatting sqref="K245">
    <cfRule type="cellIs" priority="381" stopIfTrue="1" operator="equal">
      <formula>""</formula>
    </cfRule>
    <cfRule type="cellIs" priority="382" stopIfTrue="1" operator="equal">
      <formula>"trace"</formula>
    </cfRule>
    <cfRule type="cellIs" dxfId="415" priority="383" stopIfTrue="1" operator="greaterThan">
      <formula>2</formula>
    </cfRule>
  </conditionalFormatting>
  <conditionalFormatting sqref="L245">
    <cfRule type="cellIs" priority="384" stopIfTrue="1" operator="equal">
      <formula>""</formula>
    </cfRule>
    <cfRule type="cellIs" dxfId="414" priority="385" stopIfTrue="1" operator="greaterThan">
      <formula>30</formula>
    </cfRule>
  </conditionalFormatting>
  <conditionalFormatting sqref="M245">
    <cfRule type="cellIs" priority="386" stopIfTrue="1" operator="equal">
      <formula>""</formula>
    </cfRule>
    <cfRule type="cellIs" dxfId="413" priority="387" stopIfTrue="1" operator="greaterThan">
      <formula>2</formula>
    </cfRule>
  </conditionalFormatting>
  <conditionalFormatting sqref="H245">
    <cfRule type="cellIs" priority="388" stopIfTrue="1" operator="equal">
      <formula>""</formula>
    </cfRule>
    <cfRule type="cellIs" dxfId="412" priority="389" stopIfTrue="1" operator="notBetween">
      <formula>58</formula>
      <formula>60</formula>
    </cfRule>
    <cfRule type="cellIs" dxfId="411" priority="390" stopIfTrue="1" operator="lessThan">
      <formula>50</formula>
    </cfRule>
  </conditionalFormatting>
  <conditionalFormatting sqref="E246">
    <cfRule type="cellIs" priority="355" stopIfTrue="1" operator="equal">
      <formula>""</formula>
    </cfRule>
    <cfRule type="cellIs" dxfId="410" priority="356" stopIfTrue="1" operator="notEqual">
      <formula>"適"</formula>
    </cfRule>
  </conditionalFormatting>
  <conditionalFormatting sqref="F246 J246">
    <cfRule type="cellIs" priority="357" stopIfTrue="1" operator="equal">
      <formula>""</formula>
    </cfRule>
    <cfRule type="cellIs" dxfId="409" priority="358" stopIfTrue="1" operator="greaterThan">
      <formula>50</formula>
    </cfRule>
  </conditionalFormatting>
  <conditionalFormatting sqref="G246">
    <cfRule type="cellIs" priority="359" stopIfTrue="1" operator="equal">
      <formula>""</formula>
    </cfRule>
    <cfRule type="cellIs" dxfId="408" priority="360" stopIfTrue="1" operator="notBetween">
      <formula>5</formula>
      <formula>9</formula>
    </cfRule>
  </conditionalFormatting>
  <conditionalFormatting sqref="I246 N246">
    <cfRule type="cellIs" priority="361" stopIfTrue="1" operator="equal">
      <formula>""</formula>
    </cfRule>
    <cfRule type="cellIs" dxfId="407" priority="362" stopIfTrue="1" operator="greaterThan">
      <formula>0.1</formula>
    </cfRule>
  </conditionalFormatting>
  <conditionalFormatting sqref="K246">
    <cfRule type="cellIs" priority="363" stopIfTrue="1" operator="equal">
      <formula>""</formula>
    </cfRule>
    <cfRule type="cellIs" priority="364" stopIfTrue="1" operator="equal">
      <formula>"trace"</formula>
    </cfRule>
    <cfRule type="cellIs" dxfId="406" priority="365" stopIfTrue="1" operator="greaterThan">
      <formula>2</formula>
    </cfRule>
  </conditionalFormatting>
  <conditionalFormatting sqref="L246">
    <cfRule type="cellIs" priority="366" stopIfTrue="1" operator="equal">
      <formula>""</formula>
    </cfRule>
    <cfRule type="cellIs" dxfId="405" priority="367" stopIfTrue="1" operator="greaterThan">
      <formula>30</formula>
    </cfRule>
  </conditionalFormatting>
  <conditionalFormatting sqref="M246">
    <cfRule type="cellIs" priority="368" stopIfTrue="1" operator="equal">
      <formula>""</formula>
    </cfRule>
    <cfRule type="cellIs" dxfId="404" priority="369" stopIfTrue="1" operator="greaterThan">
      <formula>2</formula>
    </cfRule>
  </conditionalFormatting>
  <conditionalFormatting sqref="H246">
    <cfRule type="cellIs" priority="370" stopIfTrue="1" operator="equal">
      <formula>""</formula>
    </cfRule>
    <cfRule type="cellIs" dxfId="403" priority="371" stopIfTrue="1" operator="notBetween">
      <formula>58</formula>
      <formula>60</formula>
    </cfRule>
    <cfRule type="cellIs" dxfId="402" priority="372" stopIfTrue="1" operator="lessThan">
      <formula>50</formula>
    </cfRule>
  </conditionalFormatting>
  <conditionalFormatting sqref="E251">
    <cfRule type="cellIs" priority="337" stopIfTrue="1" operator="equal">
      <formula>""</formula>
    </cfRule>
    <cfRule type="cellIs" dxfId="401" priority="338" stopIfTrue="1" operator="notEqual">
      <formula>"適"</formula>
    </cfRule>
  </conditionalFormatting>
  <conditionalFormatting sqref="J251 F251">
    <cfRule type="cellIs" priority="339" stopIfTrue="1" operator="equal">
      <formula>""</formula>
    </cfRule>
    <cfRule type="cellIs" dxfId="400" priority="340" stopIfTrue="1" operator="greaterThan">
      <formula>50</formula>
    </cfRule>
  </conditionalFormatting>
  <conditionalFormatting sqref="G251">
    <cfRule type="cellIs" priority="341" stopIfTrue="1" operator="equal">
      <formula>""</formula>
    </cfRule>
    <cfRule type="cellIs" dxfId="399" priority="342" stopIfTrue="1" operator="notBetween">
      <formula>5</formula>
      <formula>9</formula>
    </cfRule>
  </conditionalFormatting>
  <conditionalFormatting sqref="N251 I251">
    <cfRule type="cellIs" priority="343" stopIfTrue="1" operator="equal">
      <formula>""</formula>
    </cfRule>
    <cfRule type="cellIs" dxfId="398" priority="344" stopIfTrue="1" operator="greaterThan">
      <formula>0.1</formula>
    </cfRule>
  </conditionalFormatting>
  <conditionalFormatting sqref="K251">
    <cfRule type="cellIs" priority="345" stopIfTrue="1" operator="equal">
      <formula>""</formula>
    </cfRule>
    <cfRule type="cellIs" priority="346" stopIfTrue="1" operator="equal">
      <formula>"trace"</formula>
    </cfRule>
    <cfRule type="cellIs" dxfId="397" priority="347" stopIfTrue="1" operator="greaterThan">
      <formula>2</formula>
    </cfRule>
  </conditionalFormatting>
  <conditionalFormatting sqref="L251">
    <cfRule type="cellIs" priority="348" stopIfTrue="1" operator="equal">
      <formula>""</formula>
    </cfRule>
    <cfRule type="cellIs" dxfId="396" priority="349" stopIfTrue="1" operator="greaterThan">
      <formula>30</formula>
    </cfRule>
  </conditionalFormatting>
  <conditionalFormatting sqref="M251">
    <cfRule type="cellIs" priority="350" stopIfTrue="1" operator="equal">
      <formula>""</formula>
    </cfRule>
    <cfRule type="cellIs" dxfId="395" priority="351" stopIfTrue="1" operator="greaterThan">
      <formula>2</formula>
    </cfRule>
  </conditionalFormatting>
  <conditionalFormatting sqref="H251">
    <cfRule type="cellIs" priority="352" stopIfTrue="1" operator="equal">
      <formula>""</formula>
    </cfRule>
    <cfRule type="cellIs" dxfId="394" priority="353" stopIfTrue="1" operator="notBetween">
      <formula>58</formula>
      <formula>60</formula>
    </cfRule>
    <cfRule type="cellIs" dxfId="393" priority="354" stopIfTrue="1" operator="lessThan">
      <formula>50</formula>
    </cfRule>
  </conditionalFormatting>
  <conditionalFormatting sqref="E262">
    <cfRule type="cellIs" priority="319" stopIfTrue="1" operator="equal">
      <formula>""</formula>
    </cfRule>
    <cfRule type="cellIs" dxfId="392" priority="320" stopIfTrue="1" operator="notEqual">
      <formula>"適"</formula>
    </cfRule>
  </conditionalFormatting>
  <conditionalFormatting sqref="F262 J262">
    <cfRule type="cellIs" priority="321" stopIfTrue="1" operator="equal">
      <formula>""</formula>
    </cfRule>
    <cfRule type="cellIs" dxfId="391" priority="322" stopIfTrue="1" operator="greaterThan">
      <formula>50</formula>
    </cfRule>
  </conditionalFormatting>
  <conditionalFormatting sqref="G262">
    <cfRule type="cellIs" priority="323" stopIfTrue="1" operator="equal">
      <formula>""</formula>
    </cfRule>
    <cfRule type="cellIs" dxfId="390" priority="324" stopIfTrue="1" operator="notBetween">
      <formula>5</formula>
      <formula>9</formula>
    </cfRule>
  </conditionalFormatting>
  <conditionalFormatting sqref="I262 N262">
    <cfRule type="cellIs" priority="325" stopIfTrue="1" operator="equal">
      <formula>""</formula>
    </cfRule>
    <cfRule type="cellIs" dxfId="389" priority="326" stopIfTrue="1" operator="greaterThan">
      <formula>0.1</formula>
    </cfRule>
  </conditionalFormatting>
  <conditionalFormatting sqref="K262">
    <cfRule type="cellIs" priority="327" stopIfTrue="1" operator="equal">
      <formula>""</formula>
    </cfRule>
    <cfRule type="cellIs" priority="328" stopIfTrue="1" operator="equal">
      <formula>"trace"</formula>
    </cfRule>
    <cfRule type="cellIs" dxfId="388" priority="329" stopIfTrue="1" operator="greaterThan">
      <formula>2</formula>
    </cfRule>
  </conditionalFormatting>
  <conditionalFormatting sqref="L262">
    <cfRule type="cellIs" priority="330" stopIfTrue="1" operator="equal">
      <formula>""</formula>
    </cfRule>
    <cfRule type="cellIs" dxfId="387" priority="331" stopIfTrue="1" operator="greaterThan">
      <formula>30</formula>
    </cfRule>
  </conditionalFormatting>
  <conditionalFormatting sqref="M262">
    <cfRule type="cellIs" priority="332" stopIfTrue="1" operator="equal">
      <formula>""</formula>
    </cfRule>
    <cfRule type="cellIs" dxfId="386" priority="333" stopIfTrue="1" operator="greaterThan">
      <formula>2</formula>
    </cfRule>
  </conditionalFormatting>
  <conditionalFormatting sqref="H262">
    <cfRule type="cellIs" priority="334" stopIfTrue="1" operator="equal">
      <formula>""</formula>
    </cfRule>
    <cfRule type="cellIs" dxfId="385" priority="335" stopIfTrue="1" operator="notBetween">
      <formula>58</formula>
      <formula>60</formula>
    </cfRule>
    <cfRule type="cellIs" dxfId="384" priority="336" stopIfTrue="1" operator="lessThan">
      <formula>50</formula>
    </cfRule>
  </conditionalFormatting>
  <conditionalFormatting sqref="E270">
    <cfRule type="cellIs" priority="301" stopIfTrue="1" operator="equal">
      <formula>""</formula>
    </cfRule>
    <cfRule type="cellIs" dxfId="383" priority="302" stopIfTrue="1" operator="notEqual">
      <formula>"適"</formula>
    </cfRule>
  </conditionalFormatting>
  <conditionalFormatting sqref="J270 F270">
    <cfRule type="cellIs" priority="303" stopIfTrue="1" operator="equal">
      <formula>""</formula>
    </cfRule>
    <cfRule type="cellIs" dxfId="382" priority="304" stopIfTrue="1" operator="greaterThan">
      <formula>50</formula>
    </cfRule>
  </conditionalFormatting>
  <conditionalFormatting sqref="G270">
    <cfRule type="cellIs" priority="305" stopIfTrue="1" operator="equal">
      <formula>""</formula>
    </cfRule>
    <cfRule type="cellIs" dxfId="381" priority="306" stopIfTrue="1" operator="notBetween">
      <formula>5</formula>
      <formula>9</formula>
    </cfRule>
  </conditionalFormatting>
  <conditionalFormatting sqref="N270 I270">
    <cfRule type="cellIs" priority="307" stopIfTrue="1" operator="equal">
      <formula>""</formula>
    </cfRule>
    <cfRule type="cellIs" dxfId="380" priority="308" stopIfTrue="1" operator="greaterThan">
      <formula>0.1</formula>
    </cfRule>
  </conditionalFormatting>
  <conditionalFormatting sqref="K270">
    <cfRule type="cellIs" priority="309" stopIfTrue="1" operator="equal">
      <formula>""</formula>
    </cfRule>
    <cfRule type="cellIs" priority="310" stopIfTrue="1" operator="equal">
      <formula>"trace"</formula>
    </cfRule>
    <cfRule type="cellIs" dxfId="379" priority="311" stopIfTrue="1" operator="greaterThan">
      <formula>2</formula>
    </cfRule>
  </conditionalFormatting>
  <conditionalFormatting sqref="L270">
    <cfRule type="cellIs" priority="312" stopIfTrue="1" operator="equal">
      <formula>""</formula>
    </cfRule>
    <cfRule type="cellIs" dxfId="378" priority="313" stopIfTrue="1" operator="greaterThan">
      <formula>30</formula>
    </cfRule>
  </conditionalFormatting>
  <conditionalFormatting sqref="M270">
    <cfRule type="cellIs" priority="314" stopIfTrue="1" operator="equal">
      <formula>""</formula>
    </cfRule>
    <cfRule type="cellIs" dxfId="377" priority="315" stopIfTrue="1" operator="greaterThan">
      <formula>2</formula>
    </cfRule>
  </conditionalFormatting>
  <conditionalFormatting sqref="H270">
    <cfRule type="cellIs" priority="316" stopIfTrue="1" operator="equal">
      <formula>""</formula>
    </cfRule>
    <cfRule type="cellIs" dxfId="376" priority="317" stopIfTrue="1" operator="notBetween">
      <formula>58</formula>
      <formula>60</formula>
    </cfRule>
    <cfRule type="cellIs" dxfId="375" priority="318" stopIfTrue="1" operator="lessThan">
      <formula>50</formula>
    </cfRule>
  </conditionalFormatting>
  <conditionalFormatting sqref="E282:E283">
    <cfRule type="cellIs" priority="283" stopIfTrue="1" operator="equal">
      <formula>""</formula>
    </cfRule>
    <cfRule type="cellIs" dxfId="374" priority="284" stopIfTrue="1" operator="notEqual">
      <formula>"適"</formula>
    </cfRule>
  </conditionalFormatting>
  <conditionalFormatting sqref="F282:F283 J282:J283">
    <cfRule type="cellIs" priority="285" stopIfTrue="1" operator="equal">
      <formula>""</formula>
    </cfRule>
    <cfRule type="cellIs" dxfId="373" priority="286" stopIfTrue="1" operator="greaterThan">
      <formula>50</formula>
    </cfRule>
  </conditionalFormatting>
  <conditionalFormatting sqref="G282:G283">
    <cfRule type="cellIs" priority="287" stopIfTrue="1" operator="equal">
      <formula>""</formula>
    </cfRule>
    <cfRule type="cellIs" dxfId="372" priority="288" stopIfTrue="1" operator="notBetween">
      <formula>5</formula>
      <formula>9</formula>
    </cfRule>
  </conditionalFormatting>
  <conditionalFormatting sqref="I282:I283 N282:N283">
    <cfRule type="cellIs" priority="289" stopIfTrue="1" operator="equal">
      <formula>""</formula>
    </cfRule>
    <cfRule type="cellIs" dxfId="371" priority="290" stopIfTrue="1" operator="greaterThan">
      <formula>0.1</formula>
    </cfRule>
  </conditionalFormatting>
  <conditionalFormatting sqref="K282:K283">
    <cfRule type="cellIs" priority="291" stopIfTrue="1" operator="equal">
      <formula>""</formula>
    </cfRule>
    <cfRule type="cellIs" priority="292" stopIfTrue="1" operator="equal">
      <formula>"trace"</formula>
    </cfRule>
    <cfRule type="cellIs" dxfId="370" priority="293" stopIfTrue="1" operator="greaterThan">
      <formula>2</formula>
    </cfRule>
  </conditionalFormatting>
  <conditionalFormatting sqref="L282:L283">
    <cfRule type="cellIs" priority="294" stopIfTrue="1" operator="equal">
      <formula>""</formula>
    </cfRule>
    <cfRule type="cellIs" dxfId="369" priority="295" stopIfTrue="1" operator="greaterThan">
      <formula>30</formula>
    </cfRule>
  </conditionalFormatting>
  <conditionalFormatting sqref="M282:M283">
    <cfRule type="cellIs" priority="296" stopIfTrue="1" operator="equal">
      <formula>""</formula>
    </cfRule>
    <cfRule type="cellIs" dxfId="368" priority="297" stopIfTrue="1" operator="greaterThan">
      <formula>2</formula>
    </cfRule>
  </conditionalFormatting>
  <conditionalFormatting sqref="H282:H283">
    <cfRule type="cellIs" priority="298" stopIfTrue="1" operator="equal">
      <formula>""</formula>
    </cfRule>
    <cfRule type="cellIs" dxfId="367" priority="299" stopIfTrue="1" operator="notBetween">
      <formula>58</formula>
      <formula>60</formula>
    </cfRule>
    <cfRule type="cellIs" dxfId="366" priority="300" stopIfTrue="1" operator="lessThan">
      <formula>50</formula>
    </cfRule>
  </conditionalFormatting>
  <conditionalFormatting sqref="E286">
    <cfRule type="cellIs" priority="265" stopIfTrue="1" operator="equal">
      <formula>""</formula>
    </cfRule>
    <cfRule type="cellIs" dxfId="365" priority="266" stopIfTrue="1" operator="notEqual">
      <formula>"適"</formula>
    </cfRule>
  </conditionalFormatting>
  <conditionalFormatting sqref="J286 F286">
    <cfRule type="cellIs" priority="267" stopIfTrue="1" operator="equal">
      <formula>""</formula>
    </cfRule>
    <cfRule type="cellIs" dxfId="364" priority="268" stopIfTrue="1" operator="greaterThan">
      <formula>50</formula>
    </cfRule>
  </conditionalFormatting>
  <conditionalFormatting sqref="G286">
    <cfRule type="cellIs" priority="269" stopIfTrue="1" operator="equal">
      <formula>""</formula>
    </cfRule>
    <cfRule type="cellIs" dxfId="363" priority="270" stopIfTrue="1" operator="notBetween">
      <formula>5</formula>
      <formula>9</formula>
    </cfRule>
  </conditionalFormatting>
  <conditionalFormatting sqref="N286 I286">
    <cfRule type="cellIs" priority="271" stopIfTrue="1" operator="equal">
      <formula>""</formula>
    </cfRule>
    <cfRule type="cellIs" dxfId="362" priority="272" stopIfTrue="1" operator="greaterThan">
      <formula>0.1</formula>
    </cfRule>
  </conditionalFormatting>
  <conditionalFormatting sqref="K286">
    <cfRule type="cellIs" priority="273" stopIfTrue="1" operator="equal">
      <formula>""</formula>
    </cfRule>
    <cfRule type="cellIs" priority="274" stopIfTrue="1" operator="equal">
      <formula>"trace"</formula>
    </cfRule>
    <cfRule type="cellIs" dxfId="361" priority="275" stopIfTrue="1" operator="greaterThan">
      <formula>2</formula>
    </cfRule>
  </conditionalFormatting>
  <conditionalFormatting sqref="L286">
    <cfRule type="cellIs" priority="276" stopIfTrue="1" operator="equal">
      <formula>""</formula>
    </cfRule>
    <cfRule type="cellIs" dxfId="360" priority="277" stopIfTrue="1" operator="greaterThan">
      <formula>30</formula>
    </cfRule>
  </conditionalFormatting>
  <conditionalFormatting sqref="M286">
    <cfRule type="cellIs" priority="278" stopIfTrue="1" operator="equal">
      <formula>""</formula>
    </cfRule>
    <cfRule type="cellIs" dxfId="359" priority="279" stopIfTrue="1" operator="greaterThan">
      <formula>2</formula>
    </cfRule>
  </conditionalFormatting>
  <conditionalFormatting sqref="H286">
    <cfRule type="cellIs" priority="280" stopIfTrue="1" operator="equal">
      <formula>""</formula>
    </cfRule>
    <cfRule type="cellIs" dxfId="358" priority="281" stopIfTrue="1" operator="notBetween">
      <formula>58</formula>
      <formula>60</formula>
    </cfRule>
    <cfRule type="cellIs" dxfId="357" priority="282" stopIfTrue="1" operator="lessThan">
      <formula>50</formula>
    </cfRule>
  </conditionalFormatting>
  <conditionalFormatting sqref="E299">
    <cfRule type="cellIs" priority="247" stopIfTrue="1" operator="equal">
      <formula>""</formula>
    </cfRule>
    <cfRule type="cellIs" dxfId="356" priority="248" stopIfTrue="1" operator="notEqual">
      <formula>"適"</formula>
    </cfRule>
  </conditionalFormatting>
  <conditionalFormatting sqref="F299 J299">
    <cfRule type="cellIs" priority="249" stopIfTrue="1" operator="equal">
      <formula>""</formula>
    </cfRule>
    <cfRule type="cellIs" dxfId="355" priority="250" stopIfTrue="1" operator="greaterThan">
      <formula>50</formula>
    </cfRule>
  </conditionalFormatting>
  <conditionalFormatting sqref="G299">
    <cfRule type="cellIs" priority="251" stopIfTrue="1" operator="equal">
      <formula>""</formula>
    </cfRule>
    <cfRule type="cellIs" dxfId="354" priority="252" stopIfTrue="1" operator="notBetween">
      <formula>5</formula>
      <formula>9</formula>
    </cfRule>
  </conditionalFormatting>
  <conditionalFormatting sqref="I299 N299">
    <cfRule type="cellIs" priority="253" stopIfTrue="1" operator="equal">
      <formula>""</formula>
    </cfRule>
    <cfRule type="cellIs" dxfId="353" priority="254" stopIfTrue="1" operator="greaterThan">
      <formula>0.1</formula>
    </cfRule>
  </conditionalFormatting>
  <conditionalFormatting sqref="K299">
    <cfRule type="cellIs" priority="255" stopIfTrue="1" operator="equal">
      <formula>""</formula>
    </cfRule>
    <cfRule type="cellIs" priority="256" stopIfTrue="1" operator="equal">
      <formula>"trace"</formula>
    </cfRule>
    <cfRule type="cellIs" dxfId="352" priority="257" stopIfTrue="1" operator="greaterThan">
      <formula>2</formula>
    </cfRule>
  </conditionalFormatting>
  <conditionalFormatting sqref="L299">
    <cfRule type="cellIs" priority="258" stopIfTrue="1" operator="equal">
      <formula>""</formula>
    </cfRule>
    <cfRule type="cellIs" dxfId="351" priority="259" stopIfTrue="1" operator="greaterThan">
      <formula>30</formula>
    </cfRule>
  </conditionalFormatting>
  <conditionalFormatting sqref="M299">
    <cfRule type="cellIs" priority="260" stopIfTrue="1" operator="equal">
      <formula>""</formula>
    </cfRule>
    <cfRule type="cellIs" dxfId="350" priority="261" stopIfTrue="1" operator="greaterThan">
      <formula>2</formula>
    </cfRule>
  </conditionalFormatting>
  <conditionalFormatting sqref="H299">
    <cfRule type="cellIs" priority="262" stopIfTrue="1" operator="equal">
      <formula>""</formula>
    </cfRule>
    <cfRule type="cellIs" dxfId="349" priority="263" stopIfTrue="1" operator="notBetween">
      <formula>58</formula>
      <formula>60</formula>
    </cfRule>
    <cfRule type="cellIs" dxfId="348" priority="264" stopIfTrue="1" operator="lessThan">
      <formula>50</formula>
    </cfRule>
  </conditionalFormatting>
  <conditionalFormatting sqref="E300">
    <cfRule type="cellIs" priority="229" stopIfTrue="1" operator="equal">
      <formula>""</formula>
    </cfRule>
    <cfRule type="cellIs" dxfId="347" priority="230" stopIfTrue="1" operator="notEqual">
      <formula>"適"</formula>
    </cfRule>
  </conditionalFormatting>
  <conditionalFormatting sqref="F300 J300">
    <cfRule type="cellIs" priority="231" stopIfTrue="1" operator="equal">
      <formula>""</formula>
    </cfRule>
    <cfRule type="cellIs" dxfId="346" priority="232" stopIfTrue="1" operator="greaterThan">
      <formula>50</formula>
    </cfRule>
  </conditionalFormatting>
  <conditionalFormatting sqref="G300">
    <cfRule type="cellIs" priority="233" stopIfTrue="1" operator="equal">
      <formula>""</formula>
    </cfRule>
    <cfRule type="cellIs" dxfId="345" priority="234" stopIfTrue="1" operator="notBetween">
      <formula>5</formula>
      <formula>9</formula>
    </cfRule>
  </conditionalFormatting>
  <conditionalFormatting sqref="I300 N300">
    <cfRule type="cellIs" priority="235" stopIfTrue="1" operator="equal">
      <formula>""</formula>
    </cfRule>
    <cfRule type="cellIs" dxfId="344" priority="236" stopIfTrue="1" operator="greaterThan">
      <formula>0.1</formula>
    </cfRule>
  </conditionalFormatting>
  <conditionalFormatting sqref="K300">
    <cfRule type="cellIs" priority="237" stopIfTrue="1" operator="equal">
      <formula>""</formula>
    </cfRule>
    <cfRule type="cellIs" priority="238" stopIfTrue="1" operator="equal">
      <formula>"trace"</formula>
    </cfRule>
    <cfRule type="cellIs" dxfId="343" priority="239" stopIfTrue="1" operator="greaterThan">
      <formula>2</formula>
    </cfRule>
  </conditionalFormatting>
  <conditionalFormatting sqref="L300">
    <cfRule type="cellIs" priority="240" stopIfTrue="1" operator="equal">
      <formula>""</formula>
    </cfRule>
    <cfRule type="cellIs" dxfId="342" priority="241" stopIfTrue="1" operator="greaterThan">
      <formula>30</formula>
    </cfRule>
  </conditionalFormatting>
  <conditionalFormatting sqref="M300">
    <cfRule type="cellIs" priority="242" stopIfTrue="1" operator="equal">
      <formula>""</formula>
    </cfRule>
    <cfRule type="cellIs" dxfId="341" priority="243" stopIfTrue="1" operator="greaterThan">
      <formula>2</formula>
    </cfRule>
  </conditionalFormatting>
  <conditionalFormatting sqref="H300">
    <cfRule type="cellIs" priority="244" stopIfTrue="1" operator="equal">
      <formula>""</formula>
    </cfRule>
    <cfRule type="cellIs" dxfId="340" priority="245" stopIfTrue="1" operator="notBetween">
      <formula>58</formula>
      <formula>60</formula>
    </cfRule>
    <cfRule type="cellIs" dxfId="339" priority="246" stopIfTrue="1" operator="lessThan">
      <formula>50</formula>
    </cfRule>
  </conditionalFormatting>
  <conditionalFormatting sqref="E301">
    <cfRule type="cellIs" priority="211" stopIfTrue="1" operator="equal">
      <formula>""</formula>
    </cfRule>
    <cfRule type="cellIs" dxfId="338" priority="212" stopIfTrue="1" operator="notEqual">
      <formula>"適"</formula>
    </cfRule>
  </conditionalFormatting>
  <conditionalFormatting sqref="F301 J301">
    <cfRule type="cellIs" priority="213" stopIfTrue="1" operator="equal">
      <formula>""</formula>
    </cfRule>
    <cfRule type="cellIs" dxfId="337" priority="214" stopIfTrue="1" operator="greaterThan">
      <formula>50</formula>
    </cfRule>
  </conditionalFormatting>
  <conditionalFormatting sqref="G301">
    <cfRule type="cellIs" priority="215" stopIfTrue="1" operator="equal">
      <formula>""</formula>
    </cfRule>
    <cfRule type="cellIs" dxfId="336" priority="216" stopIfTrue="1" operator="notBetween">
      <formula>5</formula>
      <formula>9</formula>
    </cfRule>
  </conditionalFormatting>
  <conditionalFormatting sqref="I301 N301">
    <cfRule type="cellIs" priority="217" stopIfTrue="1" operator="equal">
      <formula>""</formula>
    </cfRule>
    <cfRule type="cellIs" dxfId="335" priority="218" stopIfTrue="1" operator="greaterThan">
      <formula>0.1</formula>
    </cfRule>
  </conditionalFormatting>
  <conditionalFormatting sqref="K301">
    <cfRule type="cellIs" priority="219" stopIfTrue="1" operator="equal">
      <formula>""</formula>
    </cfRule>
    <cfRule type="cellIs" priority="220" stopIfTrue="1" operator="equal">
      <formula>"trace"</formula>
    </cfRule>
    <cfRule type="cellIs" dxfId="334" priority="221" stopIfTrue="1" operator="greaterThan">
      <formula>2</formula>
    </cfRule>
  </conditionalFormatting>
  <conditionalFormatting sqref="L301">
    <cfRule type="cellIs" priority="222" stopIfTrue="1" operator="equal">
      <formula>""</formula>
    </cfRule>
    <cfRule type="cellIs" dxfId="333" priority="223" stopIfTrue="1" operator="greaterThan">
      <formula>30</formula>
    </cfRule>
  </conditionalFormatting>
  <conditionalFormatting sqref="M301">
    <cfRule type="cellIs" priority="224" stopIfTrue="1" operator="equal">
      <formula>""</formula>
    </cfRule>
    <cfRule type="cellIs" dxfId="332" priority="225" stopIfTrue="1" operator="greaterThan">
      <formula>2</formula>
    </cfRule>
  </conditionalFormatting>
  <conditionalFormatting sqref="H301">
    <cfRule type="cellIs" priority="226" stopIfTrue="1" operator="equal">
      <formula>""</formula>
    </cfRule>
    <cfRule type="cellIs" dxfId="331" priority="227" stopIfTrue="1" operator="notBetween">
      <formula>58</formula>
      <formula>60</formula>
    </cfRule>
    <cfRule type="cellIs" dxfId="330" priority="228" stopIfTrue="1" operator="lessThan">
      <formula>50</formula>
    </cfRule>
  </conditionalFormatting>
  <conditionalFormatting sqref="E302">
    <cfRule type="cellIs" priority="193" stopIfTrue="1" operator="equal">
      <formula>""</formula>
    </cfRule>
    <cfRule type="cellIs" dxfId="329" priority="194" stopIfTrue="1" operator="notEqual">
      <formula>"適"</formula>
    </cfRule>
  </conditionalFormatting>
  <conditionalFormatting sqref="F302 J302">
    <cfRule type="cellIs" priority="195" stopIfTrue="1" operator="equal">
      <formula>""</formula>
    </cfRule>
    <cfRule type="cellIs" dxfId="328" priority="196" stopIfTrue="1" operator="greaterThan">
      <formula>50</formula>
    </cfRule>
  </conditionalFormatting>
  <conditionalFormatting sqref="G302">
    <cfRule type="cellIs" priority="197" stopIfTrue="1" operator="equal">
      <formula>""</formula>
    </cfRule>
    <cfRule type="cellIs" dxfId="327" priority="198" stopIfTrue="1" operator="notBetween">
      <formula>5</formula>
      <formula>9</formula>
    </cfRule>
  </conditionalFormatting>
  <conditionalFormatting sqref="I302 N302">
    <cfRule type="cellIs" priority="199" stopIfTrue="1" operator="equal">
      <formula>""</formula>
    </cfRule>
    <cfRule type="cellIs" dxfId="326" priority="200" stopIfTrue="1" operator="greaterThan">
      <formula>0.1</formula>
    </cfRule>
  </conditionalFormatting>
  <conditionalFormatting sqref="K302">
    <cfRule type="cellIs" priority="201" stopIfTrue="1" operator="equal">
      <formula>""</formula>
    </cfRule>
    <cfRule type="cellIs" priority="202" stopIfTrue="1" operator="equal">
      <formula>"trace"</formula>
    </cfRule>
    <cfRule type="cellIs" dxfId="325" priority="203" stopIfTrue="1" operator="greaterThan">
      <formula>2</formula>
    </cfRule>
  </conditionalFormatting>
  <conditionalFormatting sqref="L302">
    <cfRule type="cellIs" priority="204" stopIfTrue="1" operator="equal">
      <formula>""</formula>
    </cfRule>
    <cfRule type="cellIs" dxfId="324" priority="205" stopIfTrue="1" operator="greaterThan">
      <formula>30</formula>
    </cfRule>
  </conditionalFormatting>
  <conditionalFormatting sqref="M302">
    <cfRule type="cellIs" priority="206" stopIfTrue="1" operator="equal">
      <formula>""</formula>
    </cfRule>
    <cfRule type="cellIs" dxfId="323" priority="207" stopIfTrue="1" operator="greaterThan">
      <formula>2</formula>
    </cfRule>
  </conditionalFormatting>
  <conditionalFormatting sqref="H302">
    <cfRule type="cellIs" priority="208" stopIfTrue="1" operator="equal">
      <formula>""</formula>
    </cfRule>
    <cfRule type="cellIs" dxfId="322" priority="209" stopIfTrue="1" operator="notBetween">
      <formula>58</formula>
      <formula>60</formula>
    </cfRule>
    <cfRule type="cellIs" dxfId="321" priority="210" stopIfTrue="1" operator="lessThan">
      <formula>50</formula>
    </cfRule>
  </conditionalFormatting>
  <conditionalFormatting sqref="E308">
    <cfRule type="cellIs" priority="175" stopIfTrue="1" operator="equal">
      <formula>""</formula>
    </cfRule>
    <cfRule type="cellIs" dxfId="320" priority="176" stopIfTrue="1" operator="notEqual">
      <formula>"適"</formula>
    </cfRule>
  </conditionalFormatting>
  <conditionalFormatting sqref="J308 F308">
    <cfRule type="cellIs" priority="177" stopIfTrue="1" operator="equal">
      <formula>""</formula>
    </cfRule>
    <cfRule type="cellIs" dxfId="319" priority="178" stopIfTrue="1" operator="greaterThan">
      <formula>50</formula>
    </cfRule>
  </conditionalFormatting>
  <conditionalFormatting sqref="G308">
    <cfRule type="cellIs" priority="179" stopIfTrue="1" operator="equal">
      <formula>""</formula>
    </cfRule>
    <cfRule type="cellIs" dxfId="318" priority="180" stopIfTrue="1" operator="notBetween">
      <formula>5</formula>
      <formula>9</formula>
    </cfRule>
  </conditionalFormatting>
  <conditionalFormatting sqref="N308 I308">
    <cfRule type="cellIs" priority="181" stopIfTrue="1" operator="equal">
      <formula>""</formula>
    </cfRule>
    <cfRule type="cellIs" dxfId="317" priority="182" stopIfTrue="1" operator="greaterThan">
      <formula>0.1</formula>
    </cfRule>
  </conditionalFormatting>
  <conditionalFormatting sqref="K308">
    <cfRule type="cellIs" priority="183" stopIfTrue="1" operator="equal">
      <formula>""</formula>
    </cfRule>
    <cfRule type="cellIs" priority="184" stopIfTrue="1" operator="equal">
      <formula>"trace"</formula>
    </cfRule>
    <cfRule type="cellIs" dxfId="316" priority="185" stopIfTrue="1" operator="greaterThan">
      <formula>2</formula>
    </cfRule>
  </conditionalFormatting>
  <conditionalFormatting sqref="L308">
    <cfRule type="cellIs" priority="186" stopIfTrue="1" operator="equal">
      <formula>""</formula>
    </cfRule>
    <cfRule type="cellIs" dxfId="315" priority="187" stopIfTrue="1" operator="greaterThan">
      <formula>30</formula>
    </cfRule>
  </conditionalFormatting>
  <conditionalFormatting sqref="M308">
    <cfRule type="cellIs" priority="188" stopIfTrue="1" operator="equal">
      <formula>""</formula>
    </cfRule>
    <cfRule type="cellIs" dxfId="314" priority="189" stopIfTrue="1" operator="greaterThan">
      <formula>2</formula>
    </cfRule>
  </conditionalFormatting>
  <conditionalFormatting sqref="H308">
    <cfRule type="cellIs" priority="190" stopIfTrue="1" operator="equal">
      <formula>""</formula>
    </cfRule>
    <cfRule type="cellIs" dxfId="313" priority="191" stopIfTrue="1" operator="notBetween">
      <formula>58</formula>
      <formula>60</formula>
    </cfRule>
    <cfRule type="cellIs" dxfId="312" priority="192" stopIfTrue="1" operator="lessThan">
      <formula>50</formula>
    </cfRule>
  </conditionalFormatting>
  <conditionalFormatting sqref="E311">
    <cfRule type="cellIs" priority="157" stopIfTrue="1" operator="equal">
      <formula>""</formula>
    </cfRule>
    <cfRule type="cellIs" dxfId="311" priority="158" stopIfTrue="1" operator="notEqual">
      <formula>"適"</formula>
    </cfRule>
  </conditionalFormatting>
  <conditionalFormatting sqref="F311 J311">
    <cfRule type="cellIs" priority="159" stopIfTrue="1" operator="equal">
      <formula>""</formula>
    </cfRule>
    <cfRule type="cellIs" dxfId="310" priority="160" stopIfTrue="1" operator="greaterThan">
      <formula>50</formula>
    </cfRule>
  </conditionalFormatting>
  <conditionalFormatting sqref="G311">
    <cfRule type="cellIs" priority="161" stopIfTrue="1" operator="equal">
      <formula>""</formula>
    </cfRule>
    <cfRule type="cellIs" dxfId="309" priority="162" stopIfTrue="1" operator="notBetween">
      <formula>5</formula>
      <formula>9</formula>
    </cfRule>
  </conditionalFormatting>
  <conditionalFormatting sqref="I311 N311">
    <cfRule type="cellIs" priority="163" stopIfTrue="1" operator="equal">
      <formula>""</formula>
    </cfRule>
    <cfRule type="cellIs" dxfId="308" priority="164" stopIfTrue="1" operator="greaterThan">
      <formula>0.1</formula>
    </cfRule>
  </conditionalFormatting>
  <conditionalFormatting sqref="K311">
    <cfRule type="cellIs" priority="165" stopIfTrue="1" operator="equal">
      <formula>""</formula>
    </cfRule>
    <cfRule type="cellIs" priority="166" stopIfTrue="1" operator="equal">
      <formula>"trace"</formula>
    </cfRule>
    <cfRule type="cellIs" dxfId="307" priority="167" stopIfTrue="1" operator="greaterThan">
      <formula>2</formula>
    </cfRule>
  </conditionalFormatting>
  <conditionalFormatting sqref="L311">
    <cfRule type="cellIs" priority="168" stopIfTrue="1" operator="equal">
      <formula>""</formula>
    </cfRule>
    <cfRule type="cellIs" dxfId="306" priority="169" stopIfTrue="1" operator="greaterThan">
      <formula>30</formula>
    </cfRule>
  </conditionalFormatting>
  <conditionalFormatting sqref="M311">
    <cfRule type="cellIs" priority="170" stopIfTrue="1" operator="equal">
      <formula>""</formula>
    </cfRule>
    <cfRule type="cellIs" dxfId="305" priority="171" stopIfTrue="1" operator="greaterThan">
      <formula>2</formula>
    </cfRule>
  </conditionalFormatting>
  <conditionalFormatting sqref="H311">
    <cfRule type="cellIs" priority="172" stopIfTrue="1" operator="equal">
      <formula>""</formula>
    </cfRule>
    <cfRule type="cellIs" dxfId="304" priority="173" stopIfTrue="1" operator="notBetween">
      <formula>58</formula>
      <formula>60</formula>
    </cfRule>
    <cfRule type="cellIs" dxfId="303" priority="174" stopIfTrue="1" operator="lessThan">
      <formula>50</formula>
    </cfRule>
  </conditionalFormatting>
  <conditionalFormatting sqref="E312">
    <cfRule type="cellIs" priority="139" stopIfTrue="1" operator="equal">
      <formula>""</formula>
    </cfRule>
    <cfRule type="cellIs" dxfId="302" priority="140" stopIfTrue="1" operator="notEqual">
      <formula>"適"</formula>
    </cfRule>
  </conditionalFormatting>
  <conditionalFormatting sqref="F312 J312">
    <cfRule type="cellIs" priority="141" stopIfTrue="1" operator="equal">
      <formula>""</formula>
    </cfRule>
    <cfRule type="cellIs" dxfId="301" priority="142" stopIfTrue="1" operator="greaterThan">
      <formula>50</formula>
    </cfRule>
  </conditionalFormatting>
  <conditionalFormatting sqref="G312">
    <cfRule type="cellIs" priority="143" stopIfTrue="1" operator="equal">
      <formula>""</formula>
    </cfRule>
    <cfRule type="cellIs" dxfId="300" priority="144" stopIfTrue="1" operator="notBetween">
      <formula>5</formula>
      <formula>9</formula>
    </cfRule>
  </conditionalFormatting>
  <conditionalFormatting sqref="I312 N312">
    <cfRule type="cellIs" priority="145" stopIfTrue="1" operator="equal">
      <formula>""</formula>
    </cfRule>
    <cfRule type="cellIs" dxfId="299" priority="146" stopIfTrue="1" operator="greaterThan">
      <formula>0.1</formula>
    </cfRule>
  </conditionalFormatting>
  <conditionalFormatting sqref="K312">
    <cfRule type="cellIs" priority="147" stopIfTrue="1" operator="equal">
      <formula>""</formula>
    </cfRule>
    <cfRule type="cellIs" priority="148" stopIfTrue="1" operator="equal">
      <formula>"trace"</formula>
    </cfRule>
    <cfRule type="cellIs" dxfId="298" priority="149" stopIfTrue="1" operator="greaterThan">
      <formula>2</formula>
    </cfRule>
  </conditionalFormatting>
  <conditionalFormatting sqref="L312">
    <cfRule type="cellIs" priority="150" stopIfTrue="1" operator="equal">
      <formula>""</formula>
    </cfRule>
    <cfRule type="cellIs" dxfId="297" priority="151" stopIfTrue="1" operator="greaterThan">
      <formula>30</formula>
    </cfRule>
  </conditionalFormatting>
  <conditionalFormatting sqref="M312">
    <cfRule type="cellIs" priority="152" stopIfTrue="1" operator="equal">
      <formula>""</formula>
    </cfRule>
    <cfRule type="cellIs" dxfId="296" priority="153" stopIfTrue="1" operator="greaterThan">
      <formula>2</formula>
    </cfRule>
  </conditionalFormatting>
  <conditionalFormatting sqref="H312">
    <cfRule type="cellIs" priority="154" stopIfTrue="1" operator="equal">
      <formula>""</formula>
    </cfRule>
    <cfRule type="cellIs" dxfId="295" priority="155" stopIfTrue="1" operator="notBetween">
      <formula>58</formula>
      <formula>60</formula>
    </cfRule>
    <cfRule type="cellIs" dxfId="294" priority="156" stopIfTrue="1" operator="lessThan">
      <formula>50</formula>
    </cfRule>
  </conditionalFormatting>
  <conditionalFormatting sqref="E319">
    <cfRule type="cellIs" priority="121" stopIfTrue="1" operator="equal">
      <formula>""</formula>
    </cfRule>
    <cfRule type="cellIs" dxfId="293" priority="122" stopIfTrue="1" operator="notEqual">
      <formula>"適"</formula>
    </cfRule>
  </conditionalFormatting>
  <conditionalFormatting sqref="J319 F319">
    <cfRule type="cellIs" priority="123" stopIfTrue="1" operator="equal">
      <formula>""</formula>
    </cfRule>
    <cfRule type="cellIs" dxfId="292" priority="124" stopIfTrue="1" operator="greaterThan">
      <formula>50</formula>
    </cfRule>
  </conditionalFormatting>
  <conditionalFormatting sqref="G319">
    <cfRule type="cellIs" priority="125" stopIfTrue="1" operator="equal">
      <formula>""</formula>
    </cfRule>
    <cfRule type="cellIs" dxfId="291" priority="126" stopIfTrue="1" operator="notBetween">
      <formula>5</formula>
      <formula>9</formula>
    </cfRule>
  </conditionalFormatting>
  <conditionalFormatting sqref="N319 I319">
    <cfRule type="cellIs" priority="127" stopIfTrue="1" operator="equal">
      <formula>""</formula>
    </cfRule>
    <cfRule type="cellIs" dxfId="290" priority="128" stopIfTrue="1" operator="greaterThan">
      <formula>0.1</formula>
    </cfRule>
  </conditionalFormatting>
  <conditionalFormatting sqref="K319">
    <cfRule type="cellIs" priority="129" stopIfTrue="1" operator="equal">
      <formula>""</formula>
    </cfRule>
    <cfRule type="cellIs" priority="130" stopIfTrue="1" operator="equal">
      <formula>"trace"</formula>
    </cfRule>
    <cfRule type="cellIs" dxfId="289" priority="131" stopIfTrue="1" operator="greaterThan">
      <formula>2</formula>
    </cfRule>
  </conditionalFormatting>
  <conditionalFormatting sqref="L319">
    <cfRule type="cellIs" priority="132" stopIfTrue="1" operator="equal">
      <formula>""</formula>
    </cfRule>
    <cfRule type="cellIs" dxfId="288" priority="133" stopIfTrue="1" operator="greaterThan">
      <formula>30</formula>
    </cfRule>
  </conditionalFormatting>
  <conditionalFormatting sqref="M319">
    <cfRule type="cellIs" priority="134" stopIfTrue="1" operator="equal">
      <formula>""</formula>
    </cfRule>
    <cfRule type="cellIs" dxfId="287" priority="135" stopIfTrue="1" operator="greaterThan">
      <formula>2</formula>
    </cfRule>
  </conditionalFormatting>
  <conditionalFormatting sqref="H319">
    <cfRule type="cellIs" priority="136" stopIfTrue="1" operator="equal">
      <formula>""</formula>
    </cfRule>
    <cfRule type="cellIs" dxfId="286" priority="137" stopIfTrue="1" operator="notBetween">
      <formula>58</formula>
      <formula>60</formula>
    </cfRule>
    <cfRule type="cellIs" dxfId="285" priority="138" stopIfTrue="1" operator="lessThan">
      <formula>50</formula>
    </cfRule>
  </conditionalFormatting>
  <conditionalFormatting sqref="N335">
    <cfRule type="cellIs" priority="120" stopIfTrue="1" operator="equal">
      <formula>"Trace"</formula>
    </cfRule>
  </conditionalFormatting>
  <conditionalFormatting sqref="N337">
    <cfRule type="cellIs" priority="119" stopIfTrue="1" operator="equal">
      <formula>"Trace"</formula>
    </cfRule>
  </conditionalFormatting>
  <conditionalFormatting sqref="N352">
    <cfRule type="cellIs" priority="118" stopIfTrue="1" operator="equal">
      <formula>"Trace"</formula>
    </cfRule>
  </conditionalFormatting>
  <conditionalFormatting sqref="N356">
    <cfRule type="cellIs" priority="117" stopIfTrue="1" operator="equal">
      <formula>"Trace"</formula>
    </cfRule>
  </conditionalFormatting>
  <conditionalFormatting sqref="N360">
    <cfRule type="cellIs" priority="116" stopIfTrue="1" operator="equal">
      <formula>"Trace"</formula>
    </cfRule>
  </conditionalFormatting>
  <conditionalFormatting sqref="I366">
    <cfRule type="cellIs" priority="113" stopIfTrue="1" operator="equal">
      <formula>""</formula>
    </cfRule>
    <cfRule type="cellIs" priority="114" stopIfTrue="1" operator="equal">
      <formula>"trace"</formula>
    </cfRule>
    <cfRule type="cellIs" dxfId="284" priority="115" stopIfTrue="1" operator="greaterThan">
      <formula>2</formula>
    </cfRule>
  </conditionalFormatting>
  <conditionalFormatting sqref="N367">
    <cfRule type="cellIs" priority="112" stopIfTrue="1" operator="equal">
      <formula>"Trace"</formula>
    </cfRule>
  </conditionalFormatting>
  <conditionalFormatting sqref="E368:E369">
    <cfRule type="cellIs" priority="97" stopIfTrue="1" operator="equal">
      <formula>""</formula>
    </cfRule>
    <cfRule type="cellIs" dxfId="283" priority="98" stopIfTrue="1" operator="notEqual">
      <formula>"適"</formula>
    </cfRule>
  </conditionalFormatting>
  <conditionalFormatting sqref="F368:F369 J368:J369">
    <cfRule type="cellIs" priority="99" stopIfTrue="1" operator="equal">
      <formula>""</formula>
    </cfRule>
    <cfRule type="cellIs" dxfId="282" priority="100" stopIfTrue="1" operator="greaterThan">
      <formula>50</formula>
    </cfRule>
  </conditionalFormatting>
  <conditionalFormatting sqref="G368:G369">
    <cfRule type="cellIs" priority="101" stopIfTrue="1" operator="equal">
      <formula>""</formula>
    </cfRule>
    <cfRule type="cellIs" dxfId="281" priority="102" stopIfTrue="1" operator="notBetween">
      <formula>5</formula>
      <formula>9</formula>
    </cfRule>
  </conditionalFormatting>
  <conditionalFormatting sqref="I368:I369 N368:N369">
    <cfRule type="cellIs" priority="103" stopIfTrue="1" operator="equal">
      <formula>""</formula>
    </cfRule>
    <cfRule type="cellIs" dxfId="280" priority="104" stopIfTrue="1" operator="greaterThan">
      <formula>0.1</formula>
    </cfRule>
  </conditionalFormatting>
  <conditionalFormatting sqref="L368:L369">
    <cfRule type="cellIs" priority="105" stopIfTrue="1" operator="equal">
      <formula>""</formula>
    </cfRule>
    <cfRule type="cellIs" dxfId="279" priority="106" stopIfTrue="1" operator="greaterThan">
      <formula>30</formula>
    </cfRule>
  </conditionalFormatting>
  <conditionalFormatting sqref="M368:M369">
    <cfRule type="cellIs" priority="107" stopIfTrue="1" operator="equal">
      <formula>""</formula>
    </cfRule>
    <cfRule type="cellIs" dxfId="278" priority="108" stopIfTrue="1" operator="greaterThan">
      <formula>2</formula>
    </cfRule>
  </conditionalFormatting>
  <conditionalFormatting sqref="H368:H369">
    <cfRule type="cellIs" priority="109" stopIfTrue="1" operator="equal">
      <formula>""</formula>
    </cfRule>
    <cfRule type="cellIs" dxfId="277" priority="110" stopIfTrue="1" operator="notBetween">
      <formula>58</formula>
      <formula>60</formula>
    </cfRule>
    <cfRule type="cellIs" dxfId="276" priority="111" stopIfTrue="1" operator="lessThan">
      <formula>50</formula>
    </cfRule>
  </conditionalFormatting>
  <conditionalFormatting sqref="N368:N369">
    <cfRule type="cellIs" priority="96" stopIfTrue="1" operator="equal">
      <formula>"Trace"</formula>
    </cfRule>
  </conditionalFormatting>
  <conditionalFormatting sqref="N371:N373">
    <cfRule type="cellIs" priority="95" stopIfTrue="1" operator="equal">
      <formula>"Trace"</formula>
    </cfRule>
  </conditionalFormatting>
  <conditionalFormatting sqref="N377:N379">
    <cfRule type="cellIs" priority="94" stopIfTrue="1" operator="equal">
      <formula>"Trace"</formula>
    </cfRule>
  </conditionalFormatting>
  <conditionalFormatting sqref="E381">
    <cfRule type="cellIs" priority="77" stopIfTrue="1" operator="equal">
      <formula>""</formula>
    </cfRule>
    <cfRule type="cellIs" dxfId="275" priority="78" stopIfTrue="1" operator="notEqual">
      <formula>"適"</formula>
    </cfRule>
  </conditionalFormatting>
  <conditionalFormatting sqref="J381 F381">
    <cfRule type="cellIs" priority="79" stopIfTrue="1" operator="equal">
      <formula>""</formula>
    </cfRule>
    <cfRule type="cellIs" dxfId="274" priority="80" stopIfTrue="1" operator="greaterThan">
      <formula>50</formula>
    </cfRule>
  </conditionalFormatting>
  <conditionalFormatting sqref="G381">
    <cfRule type="cellIs" priority="81" stopIfTrue="1" operator="equal">
      <formula>""</formula>
    </cfRule>
    <cfRule type="cellIs" dxfId="273" priority="82" stopIfTrue="1" operator="notBetween">
      <formula>5</formula>
      <formula>9</formula>
    </cfRule>
  </conditionalFormatting>
  <conditionalFormatting sqref="I381 N381">
    <cfRule type="cellIs" dxfId="272" priority="83" stopIfTrue="1" operator="greaterThan">
      <formula>0.1</formula>
    </cfRule>
  </conditionalFormatting>
  <conditionalFormatting sqref="K381">
    <cfRule type="cellIs" priority="84" stopIfTrue="1" operator="equal">
      <formula>""</formula>
    </cfRule>
    <cfRule type="cellIs" priority="85" stopIfTrue="1" operator="equal">
      <formula>"trace"</formula>
    </cfRule>
    <cfRule type="cellIs" dxfId="271" priority="86" stopIfTrue="1" operator="greaterThan">
      <formula>2</formula>
    </cfRule>
  </conditionalFormatting>
  <conditionalFormatting sqref="L381">
    <cfRule type="cellIs" priority="87" stopIfTrue="1" operator="equal">
      <formula>""</formula>
    </cfRule>
    <cfRule type="cellIs" dxfId="270" priority="88" stopIfTrue="1" operator="greaterThan">
      <formula>30</formula>
    </cfRule>
  </conditionalFormatting>
  <conditionalFormatting sqref="M381">
    <cfRule type="cellIs" priority="89" stopIfTrue="1" operator="equal">
      <formula>""</formula>
    </cfRule>
    <cfRule type="cellIs" dxfId="269" priority="90" stopIfTrue="1" operator="greaterThan">
      <formula>2</formula>
    </cfRule>
  </conditionalFormatting>
  <conditionalFormatting sqref="H381">
    <cfRule type="cellIs" priority="91" stopIfTrue="1" operator="equal">
      <formula>""</formula>
    </cfRule>
    <cfRule type="cellIs" dxfId="268" priority="92" stopIfTrue="1" operator="notBetween">
      <formula>58</formula>
      <formula>60</formula>
    </cfRule>
    <cfRule type="cellIs" dxfId="267" priority="93" stopIfTrue="1" operator="lessThan">
      <formula>50</formula>
    </cfRule>
  </conditionalFormatting>
  <conditionalFormatting sqref="E387">
    <cfRule type="cellIs" priority="60" stopIfTrue="1" operator="equal">
      <formula>""</formula>
    </cfRule>
    <cfRule type="cellIs" dxfId="266" priority="61" stopIfTrue="1" operator="notEqual">
      <formula>"適"</formula>
    </cfRule>
  </conditionalFormatting>
  <conditionalFormatting sqref="F387 J387">
    <cfRule type="cellIs" priority="62" stopIfTrue="1" operator="equal">
      <formula>""</formula>
    </cfRule>
    <cfRule type="cellIs" dxfId="265" priority="63" stopIfTrue="1" operator="greaterThan">
      <formula>50</formula>
    </cfRule>
  </conditionalFormatting>
  <conditionalFormatting sqref="G387">
    <cfRule type="cellIs" priority="64" stopIfTrue="1" operator="equal">
      <formula>""</formula>
    </cfRule>
    <cfRule type="cellIs" dxfId="264" priority="65" stopIfTrue="1" operator="notBetween">
      <formula>5</formula>
      <formula>9</formula>
    </cfRule>
  </conditionalFormatting>
  <conditionalFormatting sqref="N387 I387">
    <cfRule type="cellIs" dxfId="263" priority="66" stopIfTrue="1" operator="greaterThan">
      <formula>0.1</formula>
    </cfRule>
  </conditionalFormatting>
  <conditionalFormatting sqref="K387">
    <cfRule type="cellIs" priority="67" stopIfTrue="1" operator="equal">
      <formula>""</formula>
    </cfRule>
    <cfRule type="cellIs" priority="68" stopIfTrue="1" operator="equal">
      <formula>"trace"</formula>
    </cfRule>
    <cfRule type="cellIs" dxfId="262" priority="69" stopIfTrue="1" operator="greaterThan">
      <formula>2</formula>
    </cfRule>
  </conditionalFormatting>
  <conditionalFormatting sqref="L387">
    <cfRule type="cellIs" priority="70" stopIfTrue="1" operator="equal">
      <formula>""</formula>
    </cfRule>
    <cfRule type="cellIs" dxfId="261" priority="71" stopIfTrue="1" operator="greaterThan">
      <formula>30</formula>
    </cfRule>
  </conditionalFormatting>
  <conditionalFormatting sqref="M387">
    <cfRule type="cellIs" priority="72" stopIfTrue="1" operator="equal">
      <formula>""</formula>
    </cfRule>
    <cfRule type="cellIs" dxfId="260" priority="73" stopIfTrue="1" operator="greaterThan">
      <formula>2</formula>
    </cfRule>
  </conditionalFormatting>
  <conditionalFormatting sqref="H387">
    <cfRule type="cellIs" priority="74" stopIfTrue="1" operator="equal">
      <formula>""</formula>
    </cfRule>
    <cfRule type="cellIs" dxfId="259" priority="75" stopIfTrue="1" operator="notBetween">
      <formula>58</formula>
      <formula>60</formula>
    </cfRule>
    <cfRule type="cellIs" dxfId="258" priority="76" stopIfTrue="1" operator="lessThan">
      <formula>50</formula>
    </cfRule>
  </conditionalFormatting>
  <conditionalFormatting sqref="E388">
    <cfRule type="cellIs" priority="43" stopIfTrue="1" operator="equal">
      <formula>""</formula>
    </cfRule>
    <cfRule type="cellIs" dxfId="257" priority="44" stopIfTrue="1" operator="notEqual">
      <formula>"適"</formula>
    </cfRule>
  </conditionalFormatting>
  <conditionalFormatting sqref="F388 J388">
    <cfRule type="cellIs" priority="45" stopIfTrue="1" operator="equal">
      <formula>""</formula>
    </cfRule>
    <cfRule type="cellIs" dxfId="256" priority="46" stopIfTrue="1" operator="greaterThan">
      <formula>50</formula>
    </cfRule>
  </conditionalFormatting>
  <conditionalFormatting sqref="G388">
    <cfRule type="cellIs" priority="47" stopIfTrue="1" operator="equal">
      <formula>""</formula>
    </cfRule>
    <cfRule type="cellIs" dxfId="255" priority="48" stopIfTrue="1" operator="notBetween">
      <formula>5</formula>
      <formula>9</formula>
    </cfRule>
  </conditionalFormatting>
  <conditionalFormatting sqref="N388 I388">
    <cfRule type="cellIs" dxfId="254" priority="49" stopIfTrue="1" operator="greaterThan">
      <formula>0.1</formula>
    </cfRule>
  </conditionalFormatting>
  <conditionalFormatting sqref="K388">
    <cfRule type="cellIs" priority="50" stopIfTrue="1" operator="equal">
      <formula>""</formula>
    </cfRule>
    <cfRule type="cellIs" priority="51" stopIfTrue="1" operator="equal">
      <formula>"trace"</formula>
    </cfRule>
    <cfRule type="cellIs" dxfId="253" priority="52" stopIfTrue="1" operator="greaterThan">
      <formula>2</formula>
    </cfRule>
  </conditionalFormatting>
  <conditionalFormatting sqref="L388">
    <cfRule type="cellIs" priority="53" stopIfTrue="1" operator="equal">
      <formula>""</formula>
    </cfRule>
    <cfRule type="cellIs" dxfId="252" priority="54" stopIfTrue="1" operator="greaterThan">
      <formula>30</formula>
    </cfRule>
  </conditionalFormatting>
  <conditionalFormatting sqref="M388">
    <cfRule type="cellIs" priority="55" stopIfTrue="1" operator="equal">
      <formula>""</formula>
    </cfRule>
    <cfRule type="cellIs" dxfId="251" priority="56" stopIfTrue="1" operator="greaterThan">
      <formula>2</formula>
    </cfRule>
  </conditionalFormatting>
  <conditionalFormatting sqref="H388">
    <cfRule type="cellIs" priority="57" stopIfTrue="1" operator="equal">
      <formula>""</formula>
    </cfRule>
    <cfRule type="cellIs" dxfId="250" priority="58" stopIfTrue="1" operator="notBetween">
      <formula>58</formula>
      <formula>60</formula>
    </cfRule>
    <cfRule type="cellIs" dxfId="249" priority="59" stopIfTrue="1" operator="lessThan">
      <formula>50</formula>
    </cfRule>
  </conditionalFormatting>
  <conditionalFormatting sqref="E389">
    <cfRule type="cellIs" priority="26" stopIfTrue="1" operator="equal">
      <formula>""</formula>
    </cfRule>
    <cfRule type="cellIs" dxfId="248" priority="27" stopIfTrue="1" operator="notEqual">
      <formula>"適"</formula>
    </cfRule>
  </conditionalFormatting>
  <conditionalFormatting sqref="F389 J389">
    <cfRule type="cellIs" priority="28" stopIfTrue="1" operator="equal">
      <formula>""</formula>
    </cfRule>
    <cfRule type="cellIs" dxfId="247" priority="29" stopIfTrue="1" operator="greaterThan">
      <formula>50</formula>
    </cfRule>
  </conditionalFormatting>
  <conditionalFormatting sqref="G389">
    <cfRule type="cellIs" priority="30" stopIfTrue="1" operator="equal">
      <formula>""</formula>
    </cfRule>
    <cfRule type="cellIs" dxfId="246" priority="31" stopIfTrue="1" operator="notBetween">
      <formula>5</formula>
      <formula>9</formula>
    </cfRule>
  </conditionalFormatting>
  <conditionalFormatting sqref="N389 I389">
    <cfRule type="cellIs" dxfId="245" priority="32" stopIfTrue="1" operator="greaterThan">
      <formula>0.1</formula>
    </cfRule>
  </conditionalFormatting>
  <conditionalFormatting sqref="K389">
    <cfRule type="cellIs" priority="33" stopIfTrue="1" operator="equal">
      <formula>""</formula>
    </cfRule>
    <cfRule type="cellIs" priority="34" stopIfTrue="1" operator="equal">
      <formula>"trace"</formula>
    </cfRule>
    <cfRule type="cellIs" dxfId="244" priority="35" stopIfTrue="1" operator="greaterThan">
      <formula>2</formula>
    </cfRule>
  </conditionalFormatting>
  <conditionalFormatting sqref="L389">
    <cfRule type="cellIs" priority="36" stopIfTrue="1" operator="equal">
      <formula>""</formula>
    </cfRule>
    <cfRule type="cellIs" dxfId="243" priority="37" stopIfTrue="1" operator="greaterThan">
      <formula>30</formula>
    </cfRule>
  </conditionalFormatting>
  <conditionalFormatting sqref="M389">
    <cfRule type="cellIs" priority="38" stopIfTrue="1" operator="equal">
      <formula>""</formula>
    </cfRule>
    <cfRule type="cellIs" dxfId="242" priority="39" stopIfTrue="1" operator="greaterThan">
      <formula>2</formula>
    </cfRule>
  </conditionalFormatting>
  <conditionalFormatting sqref="H389">
    <cfRule type="cellIs" priority="40" stopIfTrue="1" operator="equal">
      <formula>""</formula>
    </cfRule>
    <cfRule type="cellIs" dxfId="241" priority="41" stopIfTrue="1" operator="notBetween">
      <formula>58</formula>
      <formula>60</formula>
    </cfRule>
    <cfRule type="cellIs" dxfId="240" priority="42" stopIfTrue="1" operator="lessThan">
      <formula>50</formula>
    </cfRule>
  </conditionalFormatting>
  <conditionalFormatting sqref="I398">
    <cfRule type="cellIs" priority="23" stopIfTrue="1" operator="equal">
      <formula>""</formula>
    </cfRule>
    <cfRule type="cellIs" priority="24" stopIfTrue="1" operator="equal">
      <formula>"trace"</formula>
    </cfRule>
    <cfRule type="cellIs" dxfId="239" priority="25" stopIfTrue="1" operator="greaterThan">
      <formula>2</formula>
    </cfRule>
  </conditionalFormatting>
  <conditionalFormatting sqref="N403">
    <cfRule type="cellIs" priority="22" stopIfTrue="1" operator="equal">
      <formula>"Trace"</formula>
    </cfRule>
  </conditionalFormatting>
  <conditionalFormatting sqref="N407">
    <cfRule type="cellIs" priority="21" stopIfTrue="1" operator="equal">
      <formula>"Trace"</formula>
    </cfRule>
  </conditionalFormatting>
  <conditionalFormatting sqref="E412">
    <cfRule type="cellIs" priority="4" stopIfTrue="1" operator="equal">
      <formula>""</formula>
    </cfRule>
    <cfRule type="cellIs" dxfId="238" priority="5" stopIfTrue="1" operator="notEqual">
      <formula>"適"</formula>
    </cfRule>
  </conditionalFormatting>
  <conditionalFormatting sqref="J412 F412">
    <cfRule type="cellIs" priority="6" stopIfTrue="1" operator="equal">
      <formula>""</formula>
    </cfRule>
    <cfRule type="cellIs" dxfId="237" priority="7" stopIfTrue="1" operator="greaterThan">
      <formula>50</formula>
    </cfRule>
  </conditionalFormatting>
  <conditionalFormatting sqref="G412">
    <cfRule type="cellIs" priority="8" stopIfTrue="1" operator="equal">
      <formula>""</formula>
    </cfRule>
    <cfRule type="cellIs" dxfId="236" priority="9" stopIfTrue="1" operator="notBetween">
      <formula>5</formula>
      <formula>9</formula>
    </cfRule>
  </conditionalFormatting>
  <conditionalFormatting sqref="I412 N412">
    <cfRule type="cellIs" dxfId="235" priority="10" stopIfTrue="1" operator="greaterThan">
      <formula>0.1</formula>
    </cfRule>
  </conditionalFormatting>
  <conditionalFormatting sqref="K412">
    <cfRule type="cellIs" priority="11" stopIfTrue="1" operator="equal">
      <formula>""</formula>
    </cfRule>
    <cfRule type="cellIs" priority="12" stopIfTrue="1" operator="equal">
      <formula>"trace"</formula>
    </cfRule>
    <cfRule type="cellIs" dxfId="234" priority="13" stopIfTrue="1" operator="greaterThan">
      <formula>2</formula>
    </cfRule>
  </conditionalFormatting>
  <conditionalFormatting sqref="L412">
    <cfRule type="cellIs" priority="14" stopIfTrue="1" operator="equal">
      <formula>""</formula>
    </cfRule>
    <cfRule type="cellIs" dxfId="233" priority="15" stopIfTrue="1" operator="greaterThan">
      <formula>30</formula>
    </cfRule>
  </conditionalFormatting>
  <conditionalFormatting sqref="M412">
    <cfRule type="cellIs" priority="16" stopIfTrue="1" operator="equal">
      <formula>""</formula>
    </cfRule>
    <cfRule type="cellIs" dxfId="232" priority="17" stopIfTrue="1" operator="greaterThan">
      <formula>2</formula>
    </cfRule>
  </conditionalFormatting>
  <conditionalFormatting sqref="H412">
    <cfRule type="cellIs" priority="18" stopIfTrue="1" operator="equal">
      <formula>""</formula>
    </cfRule>
    <cfRule type="cellIs" dxfId="231" priority="19" stopIfTrue="1" operator="notBetween">
      <formula>58</formula>
      <formula>60</formula>
    </cfRule>
    <cfRule type="cellIs" dxfId="230" priority="20" stopIfTrue="1" operator="lessThan">
      <formula>50</formula>
    </cfRule>
  </conditionalFormatting>
  <conditionalFormatting sqref="N415">
    <cfRule type="cellIs" dxfId="229" priority="3" stopIfTrue="1" operator="greaterThan">
      <formula>0.1</formula>
    </cfRule>
  </conditionalFormatting>
  <conditionalFormatting sqref="N416">
    <cfRule type="cellIs" dxfId="228" priority="2" stopIfTrue="1" operator="greaterThan">
      <formula>0.1</formula>
    </cfRule>
  </conditionalFormatting>
  <conditionalFormatting sqref="N417">
    <cfRule type="cellIs" dxfId="227" priority="1" stopIfTrue="1" operator="greaterThan">
      <formula>0.1</formula>
    </cfRule>
  </conditionalFormatting>
  <printOptions gridLinesSet="0"/>
  <pageMargins left="0.75" right="0.75" top="1" bottom="1" header="0.5" footer="0.5"/>
  <pageSetup paperSize="9" orientation="landscape" r:id="rId1"/>
  <headerFooter alignWithMargins="0">
    <oddHeader>&amp;A</oddHeader>
    <oddFooter>- &amp;P -</oddFooter>
  </headerFooter>
  <drawing r:id="rId2"/>
  <legacy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F09D4F-3205-4CB1-8B75-989B49197EC6}">
  <dimension ref="A1:AJ147"/>
  <sheetViews>
    <sheetView showGridLines="0" zoomScaleNormal="100" workbookViewId="0">
      <selection activeCell="C46" sqref="C46"/>
    </sheetView>
  </sheetViews>
  <sheetFormatPr defaultColWidth="10" defaultRowHeight="13.5" customHeight="1"/>
  <cols>
    <col min="1" max="1" width="7.25" style="70" customWidth="1"/>
    <col min="2" max="2" width="2.125" style="70" customWidth="1"/>
    <col min="3" max="3" width="12.25" style="70" bestFit="1" customWidth="1"/>
    <col min="4" max="4" width="2.125" style="70" customWidth="1"/>
    <col min="5" max="5" width="12.25" style="70" customWidth="1"/>
    <col min="6" max="6" width="2.125" style="70" customWidth="1"/>
    <col min="7" max="7" width="3.375" style="70" customWidth="1"/>
    <col min="8" max="8" width="5.75" style="70" customWidth="1"/>
    <col min="9" max="9" width="2.125" style="70" customWidth="1"/>
    <col min="10" max="10" width="13.5" style="70" customWidth="1"/>
    <col min="11" max="12" width="2.125" style="70" customWidth="1"/>
    <col min="13" max="13" width="6.625" style="70" customWidth="1"/>
    <col min="14" max="15" width="2.125" style="70" customWidth="1"/>
    <col min="16" max="16" width="12.25" style="70" customWidth="1"/>
    <col min="17" max="18" width="2.125" style="70" customWidth="1"/>
    <col min="19" max="19" width="10.875" style="70" customWidth="1"/>
    <col min="20" max="22" width="2.125" style="70" customWidth="1"/>
    <col min="23" max="24" width="5" style="70" customWidth="1"/>
    <col min="25" max="26" width="2.5" style="70" customWidth="1"/>
    <col min="27" max="27" width="11.75" style="70" customWidth="1"/>
    <col min="28" max="28" width="7.625" style="70" customWidth="1"/>
    <col min="29" max="29" width="8.375" style="70" customWidth="1"/>
    <col min="30" max="30" width="7.375" style="70" customWidth="1"/>
    <col min="31" max="33" width="12" style="70" customWidth="1"/>
    <col min="34" max="16384" width="10" style="70"/>
  </cols>
  <sheetData>
    <row r="1" spans="1:36" ht="20.25" customHeight="1">
      <c r="A1" s="65"/>
      <c r="B1" s="66" t="s">
        <v>141</v>
      </c>
      <c r="C1" s="65"/>
      <c r="D1" s="65"/>
      <c r="E1" s="67"/>
      <c r="F1" s="67"/>
      <c r="G1" s="67"/>
      <c r="H1" s="68"/>
      <c r="I1" s="65"/>
      <c r="J1" s="65"/>
      <c r="K1" s="65"/>
      <c r="L1" s="65"/>
      <c r="M1" s="65"/>
      <c r="N1" s="67"/>
      <c r="O1" s="67"/>
      <c r="P1" s="67"/>
      <c r="Q1" s="65"/>
      <c r="R1" s="65"/>
      <c r="S1" s="69" t="s">
        <v>142</v>
      </c>
      <c r="T1" s="65"/>
      <c r="U1" s="65"/>
      <c r="V1" s="65"/>
      <c r="W1" s="65"/>
      <c r="X1" s="65"/>
      <c r="Y1" s="65"/>
      <c r="Z1" s="65"/>
      <c r="AA1" s="65"/>
      <c r="AB1" s="65"/>
      <c r="AC1" s="65"/>
    </row>
    <row r="2" spans="1:36" ht="11.25" customHeight="1">
      <c r="A2" s="65"/>
      <c r="B2" s="66"/>
      <c r="C2" s="65"/>
      <c r="D2" s="65"/>
      <c r="E2" s="67"/>
      <c r="F2" s="67"/>
      <c r="G2" s="67"/>
      <c r="H2" s="68"/>
      <c r="I2" s="65"/>
      <c r="J2" s="65"/>
      <c r="K2" s="65"/>
      <c r="L2" s="65"/>
      <c r="M2" s="65"/>
      <c r="N2" s="67"/>
      <c r="O2" s="67"/>
      <c r="P2" s="67"/>
      <c r="Q2" s="65"/>
      <c r="R2" s="65"/>
      <c r="S2" s="65"/>
      <c r="T2" s="65"/>
      <c r="U2" s="65"/>
      <c r="V2" s="65"/>
      <c r="W2" s="65"/>
      <c r="X2" s="65"/>
      <c r="Y2" s="65"/>
      <c r="Z2" s="65"/>
      <c r="AA2" s="65"/>
      <c r="AB2" s="65"/>
      <c r="AC2" s="65"/>
      <c r="AD2" s="65"/>
      <c r="AE2" s="65"/>
      <c r="AF2" s="65"/>
      <c r="AG2" s="65"/>
      <c r="AH2" s="65"/>
      <c r="AI2" s="65"/>
      <c r="AJ2" s="65"/>
    </row>
    <row r="3" spans="1:36" ht="12" customHeight="1">
      <c r="A3" s="65"/>
      <c r="B3" s="66"/>
      <c r="C3" s="71"/>
      <c r="D3" s="65"/>
      <c r="E3" s="67"/>
      <c r="F3" s="67"/>
      <c r="G3" s="67"/>
      <c r="H3" s="68"/>
      <c r="I3" s="65"/>
      <c r="K3" s="65"/>
      <c r="L3" s="65"/>
      <c r="M3" s="65"/>
      <c r="N3" s="67"/>
      <c r="O3" s="67"/>
      <c r="P3" s="67"/>
      <c r="Q3" s="65"/>
      <c r="R3" s="65"/>
      <c r="S3" s="65"/>
      <c r="T3" s="65"/>
      <c r="U3" s="65"/>
      <c r="V3" s="65"/>
      <c r="W3" s="65"/>
      <c r="X3" s="65"/>
      <c r="Y3" s="65"/>
      <c r="Z3" s="65"/>
      <c r="AA3" s="65"/>
      <c r="AB3" s="65"/>
      <c r="AC3" s="65"/>
      <c r="AD3" s="65"/>
      <c r="AE3" s="65"/>
      <c r="AF3" s="65"/>
      <c r="AG3" s="65"/>
      <c r="AH3" s="65"/>
      <c r="AI3" s="65"/>
      <c r="AJ3" s="65"/>
    </row>
    <row r="4" spans="1:36" ht="17.25">
      <c r="A4" s="65"/>
      <c r="B4" s="66"/>
      <c r="C4" s="65"/>
      <c r="D4" s="65"/>
      <c r="E4" s="67"/>
      <c r="F4" s="67"/>
      <c r="G4" s="67"/>
      <c r="H4" s="65"/>
      <c r="I4" s="65"/>
      <c r="K4" s="65"/>
      <c r="L4" s="65"/>
      <c r="M4" s="65"/>
      <c r="N4" s="67"/>
      <c r="O4" s="67"/>
      <c r="P4" s="67"/>
      <c r="Q4" s="65"/>
      <c r="R4" s="65"/>
      <c r="S4" s="65"/>
      <c r="T4" s="65"/>
      <c r="U4" s="65"/>
      <c r="V4" s="65"/>
      <c r="W4" s="65"/>
      <c r="X4" s="65"/>
      <c r="Y4" s="65"/>
      <c r="Z4" s="65"/>
      <c r="AA4" s="72" t="s">
        <v>143</v>
      </c>
      <c r="AB4" s="72" t="s">
        <v>144</v>
      </c>
      <c r="AC4" s="72" t="s">
        <v>145</v>
      </c>
      <c r="AD4" s="73" t="s">
        <v>146</v>
      </c>
      <c r="AE4" s="397" t="s">
        <v>147</v>
      </c>
      <c r="AF4" s="398"/>
      <c r="AG4" s="399"/>
      <c r="AH4" s="65"/>
      <c r="AI4" s="65"/>
      <c r="AJ4" s="65"/>
    </row>
    <row r="5" spans="1:36" ht="13.5" customHeight="1">
      <c r="A5" s="65"/>
      <c r="B5" s="66"/>
      <c r="C5" s="67"/>
      <c r="D5" s="65"/>
      <c r="E5" s="74" t="s">
        <v>148</v>
      </c>
      <c r="F5" s="67"/>
      <c r="G5" s="67"/>
      <c r="H5" s="65"/>
      <c r="I5" s="65"/>
      <c r="J5" s="74" t="s">
        <v>149</v>
      </c>
      <c r="K5" s="65"/>
      <c r="L5" s="65"/>
      <c r="M5" s="65"/>
      <c r="N5" s="67"/>
      <c r="O5" s="67"/>
      <c r="P5" s="75"/>
      <c r="Q5" s="65"/>
      <c r="R5" s="65"/>
      <c r="S5" s="65"/>
      <c r="T5" s="65"/>
      <c r="U5" s="65"/>
      <c r="V5" s="65"/>
      <c r="W5" s="65"/>
      <c r="X5" s="65"/>
      <c r="Y5" s="65"/>
      <c r="Z5" s="65"/>
      <c r="AA5" s="76" t="s">
        <v>150</v>
      </c>
      <c r="AB5" s="76">
        <v>190</v>
      </c>
      <c r="AC5" s="76">
        <v>-90</v>
      </c>
      <c r="AD5" s="76">
        <v>72</v>
      </c>
      <c r="AE5" s="77" t="s">
        <v>151</v>
      </c>
      <c r="AF5" s="78"/>
      <c r="AG5" s="79"/>
      <c r="AH5" s="65"/>
      <c r="AI5" s="65"/>
      <c r="AJ5" s="65"/>
    </row>
    <row r="6" spans="1:36" ht="13.5" customHeight="1">
      <c r="A6" s="65"/>
      <c r="B6" s="66"/>
      <c r="C6" s="65"/>
      <c r="D6" s="65"/>
      <c r="E6" s="67"/>
      <c r="F6" s="67"/>
      <c r="G6" s="67"/>
      <c r="H6" s="65"/>
      <c r="I6" s="65"/>
      <c r="J6" s="65"/>
      <c r="K6" s="65"/>
      <c r="L6" s="65"/>
      <c r="M6" s="65"/>
      <c r="N6" s="67"/>
      <c r="O6" s="67"/>
      <c r="P6" s="67"/>
      <c r="Q6" s="65"/>
      <c r="R6" s="65"/>
      <c r="S6" s="65"/>
      <c r="T6" s="65"/>
      <c r="U6" s="65"/>
      <c r="V6" s="65"/>
      <c r="W6" s="65"/>
      <c r="X6" s="65"/>
      <c r="Y6" s="65"/>
      <c r="Z6" s="65"/>
      <c r="AA6" s="76" t="s">
        <v>152</v>
      </c>
      <c r="AB6" s="76">
        <v>208</v>
      </c>
      <c r="AC6" s="76">
        <v>-24</v>
      </c>
      <c r="AD6" s="76">
        <v>108</v>
      </c>
      <c r="AE6" s="77" t="s">
        <v>153</v>
      </c>
      <c r="AF6" s="78"/>
      <c r="AG6" s="79"/>
      <c r="AH6" s="65"/>
      <c r="AI6" s="65"/>
      <c r="AJ6" s="65"/>
    </row>
    <row r="7" spans="1:36" ht="13.5" customHeight="1">
      <c r="A7" s="65"/>
      <c r="B7" s="66"/>
      <c r="C7" s="65"/>
      <c r="D7" s="65"/>
      <c r="E7" s="80" t="s">
        <v>154</v>
      </c>
      <c r="F7" s="67"/>
      <c r="G7" s="67"/>
      <c r="H7" s="65"/>
      <c r="I7" s="65"/>
      <c r="J7" s="80" t="s">
        <v>154</v>
      </c>
      <c r="K7" s="65"/>
      <c r="L7" s="65"/>
      <c r="M7" s="65"/>
      <c r="N7" s="67"/>
      <c r="O7" s="67"/>
      <c r="P7" s="65"/>
      <c r="Q7" s="65"/>
      <c r="R7" s="65"/>
      <c r="S7" s="65"/>
      <c r="T7" s="65"/>
      <c r="U7" s="65"/>
      <c r="V7" s="65"/>
      <c r="W7" s="65"/>
      <c r="X7" s="65"/>
      <c r="Y7" s="65"/>
      <c r="Z7" s="65"/>
      <c r="AA7" s="76" t="s">
        <v>155</v>
      </c>
      <c r="AB7" s="76" t="s">
        <v>156</v>
      </c>
      <c r="AC7" s="76" t="s">
        <v>156</v>
      </c>
      <c r="AD7" s="76" t="s">
        <v>156</v>
      </c>
      <c r="AE7" s="81" t="s">
        <v>157</v>
      </c>
      <c r="AF7" s="78"/>
      <c r="AG7" s="79"/>
      <c r="AH7" s="65"/>
      <c r="AI7" s="65"/>
      <c r="AJ7" s="65"/>
    </row>
    <row r="8" spans="1:36" ht="13.5" customHeight="1">
      <c r="A8" s="65"/>
      <c r="B8" s="66"/>
      <c r="C8" s="65"/>
      <c r="D8" s="65"/>
      <c r="E8" s="67"/>
      <c r="F8" s="67"/>
      <c r="G8" s="67"/>
      <c r="H8" s="65"/>
      <c r="I8" s="65"/>
      <c r="J8" s="65"/>
      <c r="K8" s="65"/>
      <c r="L8" s="65"/>
      <c r="M8" s="65"/>
      <c r="N8" s="67"/>
      <c r="O8" s="67"/>
      <c r="P8" s="65"/>
      <c r="Q8" s="65"/>
      <c r="R8" s="65"/>
      <c r="S8" s="65"/>
      <c r="T8" s="65"/>
      <c r="U8" s="65"/>
      <c r="V8" s="65"/>
      <c r="W8" s="65"/>
      <c r="X8" s="65"/>
      <c r="Y8" s="65"/>
      <c r="Z8" s="65"/>
      <c r="AA8" s="76" t="s">
        <v>158</v>
      </c>
      <c r="AB8" s="76">
        <v>327</v>
      </c>
      <c r="AC8" s="76">
        <v>3</v>
      </c>
      <c r="AD8" s="76" t="s">
        <v>156</v>
      </c>
      <c r="AE8" s="77" t="s">
        <v>159</v>
      </c>
      <c r="AF8" s="78"/>
      <c r="AG8" s="79"/>
      <c r="AH8" s="65"/>
      <c r="AI8" s="65"/>
      <c r="AJ8" s="65"/>
    </row>
    <row r="9" spans="1:36" ht="13.5" customHeight="1">
      <c r="A9" s="65"/>
      <c r="B9" s="66"/>
      <c r="C9" s="67"/>
      <c r="D9" s="65"/>
      <c r="E9" s="67"/>
      <c r="F9" s="67"/>
      <c r="G9" s="67"/>
      <c r="H9" s="65"/>
      <c r="I9" s="65"/>
      <c r="J9" s="65"/>
      <c r="K9" s="65"/>
      <c r="L9" s="65"/>
      <c r="M9" s="65"/>
      <c r="N9" s="67"/>
      <c r="O9" s="67"/>
      <c r="P9" s="67"/>
      <c r="Q9" s="65"/>
      <c r="R9" s="65"/>
      <c r="S9" s="65"/>
      <c r="T9" s="65"/>
      <c r="U9" s="65"/>
      <c r="V9" s="65"/>
      <c r="W9" s="65"/>
      <c r="X9" s="65"/>
      <c r="Y9" s="65"/>
      <c r="Z9" s="65"/>
      <c r="AA9" s="76"/>
      <c r="AB9" s="76"/>
      <c r="AC9" s="76"/>
      <c r="AD9" s="76"/>
      <c r="AE9" s="77"/>
      <c r="AF9" s="78"/>
      <c r="AG9" s="79"/>
      <c r="AH9" s="65"/>
      <c r="AI9" s="65"/>
      <c r="AJ9" s="65"/>
    </row>
    <row r="10" spans="1:36" ht="13.5" customHeight="1">
      <c r="A10" s="65"/>
      <c r="B10" s="66"/>
      <c r="C10" s="82" t="s">
        <v>160</v>
      </c>
      <c r="D10" s="65"/>
      <c r="E10" s="400" t="s">
        <v>161</v>
      </c>
      <c r="F10" s="67"/>
      <c r="G10" s="67"/>
      <c r="H10" s="65"/>
      <c r="I10" s="65"/>
      <c r="J10" s="400" t="s">
        <v>162</v>
      </c>
      <c r="K10" s="65"/>
      <c r="L10" s="65"/>
      <c r="M10" s="65"/>
      <c r="N10" s="67"/>
      <c r="O10" s="67"/>
      <c r="P10" s="402"/>
      <c r="Q10" s="65"/>
      <c r="R10" s="65"/>
      <c r="S10" s="65"/>
      <c r="T10" s="65"/>
      <c r="U10" s="65"/>
      <c r="V10" s="65"/>
      <c r="W10" s="65"/>
      <c r="X10" s="65"/>
      <c r="Y10" s="65"/>
      <c r="Z10" s="65"/>
      <c r="AA10" s="65"/>
      <c r="AB10" s="65"/>
      <c r="AC10" s="65"/>
      <c r="AD10" s="65"/>
      <c r="AE10" s="65"/>
      <c r="AF10" s="65"/>
      <c r="AG10" s="65"/>
      <c r="AH10" s="65"/>
      <c r="AI10" s="65"/>
      <c r="AJ10" s="65"/>
    </row>
    <row r="11" spans="1:36" ht="13.5" customHeight="1">
      <c r="A11" s="65"/>
      <c r="B11" s="66"/>
      <c r="C11" s="67"/>
      <c r="D11" s="65"/>
      <c r="E11" s="401"/>
      <c r="F11" s="67"/>
      <c r="G11" s="67"/>
      <c r="H11" s="65"/>
      <c r="I11" s="65"/>
      <c r="J11" s="401"/>
      <c r="K11" s="65"/>
      <c r="L11" s="65"/>
      <c r="M11" s="65"/>
      <c r="N11" s="67"/>
      <c r="O11" s="67"/>
      <c r="P11" s="402"/>
      <c r="Q11" s="65"/>
      <c r="R11" s="65"/>
      <c r="S11" s="65"/>
      <c r="T11" s="65"/>
      <c r="U11" s="65"/>
      <c r="V11" s="65"/>
      <c r="W11" s="65"/>
      <c r="X11" s="65"/>
      <c r="Y11" s="65"/>
      <c r="Z11" s="65"/>
      <c r="AA11" s="65"/>
      <c r="AB11" s="65"/>
      <c r="AC11" s="65"/>
      <c r="AD11" s="65"/>
      <c r="AE11" s="65"/>
      <c r="AF11" s="65"/>
      <c r="AG11" s="65"/>
      <c r="AH11" s="65"/>
      <c r="AI11" s="65"/>
      <c r="AJ11" s="65"/>
    </row>
    <row r="12" spans="1:36" ht="13.5" customHeight="1">
      <c r="A12" s="65"/>
      <c r="B12" s="66"/>
      <c r="C12" s="67"/>
      <c r="D12" s="65"/>
      <c r="E12" s="67"/>
      <c r="F12" s="67"/>
      <c r="G12" s="67"/>
      <c r="H12" s="65"/>
      <c r="I12" s="65"/>
      <c r="K12" s="65"/>
      <c r="L12" s="65"/>
      <c r="M12" s="65"/>
      <c r="N12" s="67"/>
      <c r="O12" s="67"/>
      <c r="P12" s="65"/>
      <c r="Q12" s="65"/>
      <c r="R12" s="65"/>
      <c r="S12" s="65"/>
      <c r="T12" s="65"/>
      <c r="U12" s="65"/>
      <c r="V12" s="65"/>
      <c r="W12" s="65"/>
      <c r="X12" s="65"/>
      <c r="Y12" s="65"/>
      <c r="Z12" s="65"/>
      <c r="AA12" s="65"/>
      <c r="AB12" s="65"/>
      <c r="AC12" s="65"/>
      <c r="AD12" s="65"/>
      <c r="AE12" s="403" t="s">
        <v>163</v>
      </c>
      <c r="AF12" s="404"/>
      <c r="AG12" s="404"/>
      <c r="AH12" s="404"/>
      <c r="AI12" s="404"/>
      <c r="AJ12" s="65"/>
    </row>
    <row r="13" spans="1:36" ht="13.5" customHeight="1">
      <c r="A13" s="65"/>
      <c r="B13" s="66"/>
      <c r="C13" s="67"/>
      <c r="D13" s="65"/>
      <c r="E13" s="67"/>
      <c r="F13" s="67"/>
      <c r="G13" s="67"/>
      <c r="H13" s="65"/>
      <c r="I13" s="65"/>
      <c r="J13" s="65"/>
      <c r="K13" s="65"/>
      <c r="L13" s="65"/>
      <c r="M13" s="65"/>
      <c r="N13" s="67"/>
      <c r="O13" s="67"/>
      <c r="P13" s="65"/>
      <c r="Q13" s="65"/>
      <c r="R13" s="65"/>
      <c r="S13" s="65"/>
      <c r="T13" s="65"/>
      <c r="U13" s="65"/>
      <c r="V13" s="65"/>
      <c r="W13" s="65"/>
      <c r="X13" s="65"/>
      <c r="Y13" s="65"/>
      <c r="Z13" s="65"/>
      <c r="AA13" s="65"/>
      <c r="AB13" s="65"/>
      <c r="AC13" s="65"/>
      <c r="AD13" s="65"/>
      <c r="AE13" s="404"/>
      <c r="AF13" s="404"/>
      <c r="AG13" s="404"/>
      <c r="AH13" s="404"/>
      <c r="AI13" s="404"/>
      <c r="AJ13" s="65"/>
    </row>
    <row r="14" spans="1:36" ht="13.5" customHeight="1">
      <c r="A14" s="65"/>
      <c r="B14" s="66"/>
      <c r="C14" s="82" t="s">
        <v>164</v>
      </c>
      <c r="D14" s="65"/>
      <c r="E14" s="67"/>
      <c r="F14" s="67"/>
      <c r="G14" s="67"/>
      <c r="H14" s="65"/>
      <c r="I14" s="65"/>
      <c r="J14" s="405" t="s">
        <v>165</v>
      </c>
      <c r="K14" s="65"/>
      <c r="L14" s="65"/>
      <c r="M14" s="65"/>
      <c r="N14" s="65"/>
      <c r="O14" s="65"/>
      <c r="P14" s="75"/>
      <c r="Q14" s="65"/>
      <c r="R14" s="65"/>
      <c r="S14" s="65"/>
      <c r="T14" s="65"/>
      <c r="U14" s="65"/>
      <c r="V14" s="65"/>
      <c r="W14" s="65"/>
      <c r="X14" s="65"/>
      <c r="Y14" s="65"/>
      <c r="Z14" s="65"/>
      <c r="AA14" s="65"/>
      <c r="AB14" s="65"/>
      <c r="AC14" s="65"/>
      <c r="AD14" s="65"/>
      <c r="AE14" s="404"/>
      <c r="AF14" s="404"/>
      <c r="AG14" s="404"/>
      <c r="AH14" s="404"/>
      <c r="AI14" s="404"/>
      <c r="AJ14" s="65"/>
    </row>
    <row r="15" spans="1:36" ht="13.5" customHeight="1">
      <c r="A15" s="65"/>
      <c r="B15" s="65"/>
      <c r="C15" s="65"/>
      <c r="D15" s="65"/>
      <c r="E15" s="65"/>
      <c r="F15" s="65"/>
      <c r="G15" s="65"/>
      <c r="H15" s="65"/>
      <c r="I15" s="65"/>
      <c r="J15" s="405"/>
      <c r="K15" s="65"/>
      <c r="L15" s="65"/>
      <c r="M15" s="65"/>
      <c r="N15" s="65"/>
      <c r="O15" s="65"/>
      <c r="P15" s="65"/>
      <c r="Q15" s="65"/>
      <c r="R15" s="65"/>
      <c r="S15" s="65"/>
      <c r="T15" s="65"/>
      <c r="U15" s="65"/>
      <c r="V15" s="65"/>
      <c r="W15" s="65"/>
      <c r="X15" s="65"/>
      <c r="Y15" s="65"/>
      <c r="Z15" s="65"/>
      <c r="AA15" s="65"/>
      <c r="AB15" s="65"/>
      <c r="AC15" s="65"/>
      <c r="AD15" s="65"/>
      <c r="AE15" s="404"/>
      <c r="AF15" s="404"/>
      <c r="AG15" s="404"/>
      <c r="AH15" s="404"/>
      <c r="AI15" s="404"/>
      <c r="AJ15" s="65"/>
    </row>
    <row r="16" spans="1:36" ht="13.5" customHeight="1">
      <c r="A16" s="65"/>
      <c r="B16" s="65"/>
      <c r="C16" s="65"/>
      <c r="D16" s="65"/>
      <c r="E16" s="65"/>
      <c r="F16" s="65"/>
      <c r="G16" s="65"/>
      <c r="H16" s="65"/>
      <c r="I16" s="65"/>
      <c r="J16" s="83"/>
      <c r="K16" s="65"/>
      <c r="L16" s="65"/>
      <c r="M16" s="65"/>
      <c r="N16" s="65"/>
      <c r="O16" s="65"/>
      <c r="P16" s="65"/>
      <c r="Q16" s="65"/>
      <c r="R16" s="65"/>
      <c r="S16" s="65"/>
      <c r="T16" s="65"/>
      <c r="U16" s="65"/>
      <c r="V16" s="65"/>
      <c r="W16" s="65"/>
      <c r="X16" s="65"/>
      <c r="Y16" s="65"/>
      <c r="Z16" s="65"/>
      <c r="AA16" s="65"/>
      <c r="AB16" s="65"/>
      <c r="AC16" s="65"/>
      <c r="AD16" s="65"/>
      <c r="AE16" s="404"/>
      <c r="AF16" s="404"/>
      <c r="AG16" s="404"/>
      <c r="AH16" s="404"/>
      <c r="AI16" s="404"/>
      <c r="AJ16" s="65"/>
    </row>
    <row r="17" spans="1:36" ht="13.5" customHeight="1">
      <c r="A17" s="65"/>
      <c r="B17" s="65"/>
      <c r="C17" s="65"/>
      <c r="D17" s="65"/>
      <c r="E17" s="65"/>
      <c r="F17" s="65"/>
      <c r="G17" s="65"/>
      <c r="H17" s="65"/>
      <c r="I17" s="65"/>
      <c r="J17" s="65"/>
      <c r="K17" s="65"/>
      <c r="L17" s="65"/>
      <c r="M17" s="65"/>
      <c r="N17" s="65"/>
      <c r="O17" s="65"/>
      <c r="P17" s="65"/>
      <c r="Q17" s="65"/>
      <c r="R17" s="65"/>
      <c r="S17" s="65"/>
      <c r="T17" s="65"/>
      <c r="U17" s="65"/>
      <c r="V17" s="65"/>
      <c r="W17" s="65"/>
      <c r="X17" s="65"/>
      <c r="Y17" s="65"/>
      <c r="Z17" s="65"/>
      <c r="AA17" s="65"/>
      <c r="AB17" s="65"/>
      <c r="AC17" s="65"/>
      <c r="AD17" s="65"/>
      <c r="AE17" s="65"/>
      <c r="AF17" s="65"/>
      <c r="AG17" s="65"/>
      <c r="AH17" s="65"/>
      <c r="AI17" s="65"/>
      <c r="AJ17" s="65"/>
    </row>
    <row r="18" spans="1:36" ht="13.5" customHeight="1">
      <c r="A18" s="65"/>
      <c r="B18" s="65"/>
      <c r="C18" s="82" t="s">
        <v>166</v>
      </c>
      <c r="D18" s="84"/>
      <c r="E18" s="405" t="s">
        <v>167</v>
      </c>
      <c r="F18" s="84"/>
      <c r="G18" s="85" t="s">
        <v>168</v>
      </c>
      <c r="I18" s="65"/>
      <c r="J18" s="86" t="s">
        <v>169</v>
      </c>
      <c r="K18" s="65"/>
      <c r="L18" s="85"/>
      <c r="M18" s="65"/>
      <c r="N18" s="65"/>
      <c r="O18" s="65"/>
      <c r="P18" s="65"/>
      <c r="Q18" s="65"/>
      <c r="R18" s="65"/>
      <c r="S18" s="65"/>
      <c r="T18" s="65"/>
      <c r="U18" s="65"/>
      <c r="V18" s="65"/>
      <c r="W18" s="65"/>
      <c r="X18" s="65"/>
      <c r="Y18" s="65"/>
      <c r="Z18" s="65"/>
      <c r="AA18" s="65"/>
      <c r="AB18" s="65"/>
      <c r="AC18" s="65"/>
      <c r="AD18" s="65"/>
      <c r="AE18" s="65"/>
      <c r="AF18" s="65"/>
      <c r="AG18" s="65"/>
      <c r="AH18" s="65"/>
      <c r="AI18" s="65"/>
      <c r="AJ18" s="65"/>
    </row>
    <row r="19" spans="1:36" ht="13.5" customHeight="1">
      <c r="A19" s="65"/>
      <c r="B19" s="65"/>
      <c r="C19" s="65"/>
      <c r="D19" s="84"/>
      <c r="E19" s="405"/>
      <c r="F19" s="84"/>
      <c r="G19" s="87"/>
      <c r="H19" s="88"/>
      <c r="I19" s="65"/>
      <c r="J19" s="65"/>
      <c r="K19" s="65"/>
      <c r="L19" s="65"/>
      <c r="M19" s="65"/>
      <c r="N19" s="65"/>
      <c r="O19" s="65"/>
      <c r="P19" s="75"/>
      <c r="Q19" s="65"/>
      <c r="R19" s="65"/>
      <c r="S19" s="65"/>
      <c r="T19" s="65"/>
      <c r="U19" s="65"/>
      <c r="V19" s="65"/>
      <c r="W19" s="65"/>
      <c r="X19" s="65"/>
      <c r="Y19" s="65"/>
      <c r="Z19" s="65"/>
      <c r="AA19" s="65"/>
      <c r="AB19" s="65"/>
      <c r="AC19" s="65"/>
      <c r="AD19" s="65"/>
      <c r="AE19" s="65"/>
      <c r="AF19" s="65"/>
      <c r="AG19" s="65"/>
      <c r="AH19" s="65"/>
      <c r="AI19" s="65"/>
      <c r="AJ19" s="65"/>
    </row>
    <row r="20" spans="1:36" ht="13.5" customHeight="1">
      <c r="A20" s="65"/>
      <c r="B20" s="65"/>
      <c r="C20" s="65"/>
      <c r="D20" s="84"/>
      <c r="E20" s="84"/>
      <c r="F20" s="84"/>
      <c r="G20" s="65"/>
      <c r="H20" s="88"/>
      <c r="I20" s="65"/>
      <c r="J20" s="405" t="s">
        <v>170</v>
      </c>
      <c r="K20" s="65"/>
      <c r="L20" s="65"/>
      <c r="M20" s="85"/>
      <c r="N20" s="65"/>
      <c r="O20" s="65"/>
      <c r="P20" s="65"/>
      <c r="Q20" s="65"/>
      <c r="R20" s="65"/>
      <c r="S20" s="65"/>
      <c r="T20" s="65"/>
      <c r="U20" s="65"/>
      <c r="V20" s="65"/>
      <c r="W20" s="65"/>
      <c r="X20" s="65"/>
      <c r="Y20" s="65"/>
      <c r="Z20" s="65"/>
      <c r="AA20" s="65"/>
      <c r="AB20" s="65"/>
      <c r="AC20" s="65"/>
      <c r="AD20" s="65"/>
      <c r="AE20" s="403" t="s">
        <v>171</v>
      </c>
      <c r="AF20" s="403"/>
      <c r="AG20" s="403"/>
      <c r="AH20" s="403"/>
      <c r="AI20" s="403"/>
      <c r="AJ20" s="65"/>
    </row>
    <row r="21" spans="1:36" ht="13.5" customHeight="1">
      <c r="A21" s="65"/>
      <c r="B21" s="65"/>
      <c r="C21" s="65"/>
      <c r="D21" s="89"/>
      <c r="E21" s="65"/>
      <c r="F21" s="65"/>
      <c r="G21" s="65"/>
      <c r="H21" s="88"/>
      <c r="I21" s="65"/>
      <c r="J21" s="405"/>
      <c r="K21" s="65"/>
      <c r="L21" s="65"/>
      <c r="M21" s="65"/>
      <c r="N21" s="65"/>
      <c r="O21" s="65"/>
      <c r="P21" s="65"/>
      <c r="Q21" s="65"/>
      <c r="R21" s="65"/>
      <c r="S21" s="65"/>
      <c r="T21" s="65"/>
      <c r="U21" s="65"/>
      <c r="V21" s="65"/>
      <c r="W21" s="65"/>
      <c r="X21" s="65"/>
      <c r="Y21" s="65"/>
      <c r="Z21" s="65"/>
      <c r="AA21" s="65"/>
      <c r="AB21" s="65"/>
      <c r="AC21" s="65"/>
      <c r="AD21" s="65"/>
      <c r="AE21" s="403"/>
      <c r="AF21" s="403"/>
      <c r="AG21" s="403"/>
      <c r="AH21" s="403"/>
      <c r="AI21" s="403"/>
      <c r="AJ21" s="65"/>
    </row>
    <row r="22" spans="1:36" ht="13.5" customHeight="1">
      <c r="A22" s="65"/>
      <c r="B22" s="65"/>
      <c r="C22" s="65"/>
      <c r="D22" s="65"/>
      <c r="E22" s="65"/>
      <c r="F22" s="65"/>
      <c r="G22" s="65"/>
      <c r="H22" s="88"/>
      <c r="I22" s="65"/>
      <c r="J22" s="405"/>
      <c r="T22" s="65"/>
      <c r="U22" s="65"/>
      <c r="V22" s="65"/>
      <c r="W22" s="65"/>
      <c r="X22" s="65"/>
      <c r="Y22" s="65"/>
      <c r="Z22" s="65"/>
      <c r="AA22" s="65"/>
      <c r="AB22" s="65"/>
      <c r="AC22" s="65"/>
      <c r="AD22" s="65"/>
      <c r="AE22" s="403"/>
      <c r="AF22" s="403"/>
      <c r="AG22" s="403"/>
      <c r="AH22" s="403"/>
      <c r="AI22" s="403"/>
      <c r="AJ22" s="65"/>
    </row>
    <row r="23" spans="1:36" ht="13.5" customHeight="1">
      <c r="A23" s="65"/>
      <c r="B23" s="65"/>
      <c r="C23" s="65"/>
      <c r="D23" s="65"/>
      <c r="E23" s="65"/>
      <c r="F23" s="65"/>
      <c r="G23" s="65"/>
      <c r="H23" s="88"/>
      <c r="I23" s="65"/>
      <c r="J23" s="405"/>
      <c r="T23" s="65" t="s">
        <v>172</v>
      </c>
      <c r="U23" s="65"/>
      <c r="V23" s="65"/>
      <c r="W23" s="65"/>
      <c r="X23" s="65"/>
      <c r="Y23" s="65"/>
      <c r="Z23" s="65"/>
      <c r="AA23" s="65"/>
      <c r="AB23" s="65"/>
      <c r="AC23" s="65"/>
      <c r="AD23" s="65"/>
      <c r="AE23" s="403"/>
      <c r="AF23" s="403"/>
      <c r="AG23" s="403"/>
      <c r="AH23" s="403"/>
      <c r="AI23" s="403"/>
      <c r="AJ23" s="65"/>
    </row>
    <row r="24" spans="1:36" ht="13.5" customHeight="1">
      <c r="A24" s="65"/>
      <c r="B24" s="65"/>
      <c r="C24" s="86" t="s">
        <v>173</v>
      </c>
      <c r="D24" s="65"/>
      <c r="E24" s="65"/>
      <c r="F24" s="65"/>
      <c r="G24" s="65"/>
      <c r="H24" s="88"/>
      <c r="I24" s="65"/>
      <c r="T24" s="65"/>
      <c r="U24" s="65"/>
      <c r="V24" s="65"/>
      <c r="W24" s="65"/>
      <c r="X24" s="65"/>
      <c r="Y24" s="65"/>
      <c r="Z24" s="65"/>
      <c r="AA24" s="65"/>
      <c r="AB24" s="65"/>
      <c r="AC24" s="65"/>
      <c r="AD24" s="65"/>
      <c r="AE24" s="403"/>
      <c r="AF24" s="403"/>
      <c r="AG24" s="403"/>
      <c r="AH24" s="403"/>
      <c r="AI24" s="403"/>
      <c r="AJ24" s="65"/>
    </row>
    <row r="25" spans="1:36" ht="13.5" customHeight="1">
      <c r="A25" s="65"/>
      <c r="B25" s="65"/>
      <c r="C25" s="65"/>
      <c r="D25" s="65"/>
      <c r="E25" s="65"/>
      <c r="F25" s="65"/>
      <c r="G25" s="65"/>
      <c r="H25" s="88"/>
      <c r="I25" s="65"/>
      <c r="J25" s="83"/>
      <c r="K25" s="65"/>
      <c r="L25" s="65"/>
      <c r="M25" s="65"/>
      <c r="N25" s="65"/>
      <c r="O25" s="65"/>
      <c r="P25" s="65"/>
      <c r="Q25" s="65"/>
      <c r="R25" s="65"/>
      <c r="S25" s="65"/>
      <c r="T25" s="65"/>
      <c r="U25" s="65"/>
      <c r="V25" s="65"/>
      <c r="W25" s="65"/>
      <c r="X25" s="65"/>
      <c r="Y25" s="65"/>
      <c r="Z25" s="65"/>
      <c r="AA25" s="65"/>
      <c r="AB25" s="65"/>
      <c r="AC25" s="65"/>
      <c r="AD25" s="65"/>
      <c r="AE25" s="403"/>
      <c r="AF25" s="403"/>
      <c r="AG25" s="403"/>
      <c r="AH25" s="403"/>
      <c r="AI25" s="403"/>
      <c r="AJ25" s="65"/>
    </row>
    <row r="26" spans="1:36" ht="13.5" customHeight="1">
      <c r="A26" s="65"/>
      <c r="B26" s="65"/>
      <c r="C26" s="86" t="s">
        <v>174</v>
      </c>
      <c r="D26" s="65"/>
      <c r="E26" s="67"/>
      <c r="F26" s="65"/>
      <c r="G26" s="65"/>
      <c r="H26" s="88"/>
      <c r="I26" s="65"/>
      <c r="J26" s="90" t="s">
        <v>175</v>
      </c>
      <c r="K26" s="65"/>
      <c r="L26" s="65"/>
      <c r="M26" s="65"/>
      <c r="N26" s="65"/>
      <c r="O26" s="65"/>
      <c r="P26" s="65"/>
      <c r="Q26" s="65"/>
      <c r="R26" s="65"/>
      <c r="S26" s="65"/>
      <c r="T26" s="65"/>
      <c r="U26" s="65"/>
      <c r="V26" s="65"/>
      <c r="W26" s="65"/>
      <c r="X26" s="65"/>
      <c r="Y26" s="65"/>
      <c r="Z26" s="65"/>
      <c r="AA26" s="65"/>
      <c r="AB26" s="65"/>
      <c r="AC26" s="65"/>
      <c r="AD26" s="65"/>
      <c r="AE26" s="403"/>
      <c r="AF26" s="403"/>
      <c r="AG26" s="403"/>
      <c r="AH26" s="403"/>
      <c r="AI26" s="403"/>
      <c r="AJ26" s="65"/>
    </row>
    <row r="27" spans="1:36" ht="13.5" customHeight="1">
      <c r="A27" s="65"/>
      <c r="B27" s="65"/>
      <c r="C27" s="67"/>
      <c r="D27" s="65"/>
      <c r="E27" s="67"/>
      <c r="F27" s="65"/>
      <c r="G27" s="65"/>
      <c r="H27" s="88"/>
      <c r="I27" s="65"/>
      <c r="J27" s="83"/>
      <c r="K27" s="65"/>
      <c r="L27" s="65"/>
      <c r="M27" s="65"/>
      <c r="N27" s="65"/>
      <c r="O27" s="65"/>
      <c r="P27" s="65"/>
      <c r="Q27" s="65"/>
      <c r="R27" s="65"/>
      <c r="S27" s="65"/>
      <c r="T27" s="65"/>
      <c r="U27" s="65"/>
      <c r="V27" s="65"/>
      <c r="W27" s="65"/>
      <c r="X27" s="65"/>
      <c r="Y27" s="65"/>
      <c r="Z27" s="65"/>
      <c r="AA27" s="65"/>
      <c r="AB27" s="65"/>
      <c r="AC27" s="65"/>
      <c r="AD27" s="65"/>
      <c r="AE27" s="65"/>
      <c r="AF27" s="65"/>
      <c r="AG27" s="65"/>
      <c r="AH27" s="65"/>
      <c r="AI27" s="65"/>
      <c r="AJ27" s="65"/>
    </row>
    <row r="28" spans="1:36" ht="13.5" customHeight="1">
      <c r="A28" s="65"/>
      <c r="B28" s="65"/>
      <c r="C28" s="65"/>
      <c r="D28" s="65"/>
      <c r="E28" s="65"/>
      <c r="F28" s="65"/>
      <c r="G28" s="65"/>
      <c r="H28" s="88"/>
      <c r="I28" s="65"/>
      <c r="J28" s="65"/>
      <c r="K28" s="65"/>
      <c r="L28" s="65"/>
      <c r="M28" s="65"/>
      <c r="N28" s="65"/>
      <c r="O28" s="65"/>
      <c r="P28" s="65"/>
      <c r="Q28" s="65"/>
      <c r="R28" s="65"/>
      <c r="S28" s="65"/>
      <c r="T28" s="65"/>
      <c r="U28" s="65"/>
      <c r="V28" s="65"/>
      <c r="W28" s="65"/>
      <c r="X28" s="65"/>
      <c r="Y28" s="65"/>
      <c r="Z28" s="65"/>
      <c r="AA28" s="65"/>
      <c r="AB28" s="65"/>
      <c r="AC28" s="65"/>
      <c r="AD28" s="65"/>
      <c r="AE28" s="65"/>
      <c r="AF28" s="65"/>
      <c r="AG28" s="65"/>
      <c r="AH28" s="65"/>
      <c r="AI28" s="65"/>
      <c r="AJ28" s="65"/>
    </row>
    <row r="29" spans="1:36" ht="13.5" customHeight="1">
      <c r="A29" s="65"/>
      <c r="B29" s="65"/>
      <c r="C29" s="65"/>
      <c r="D29" s="65"/>
      <c r="E29" s="65"/>
      <c r="F29" s="65"/>
      <c r="G29" s="65"/>
      <c r="H29" s="88"/>
      <c r="I29" s="65"/>
      <c r="J29" s="72" t="s">
        <v>176</v>
      </c>
      <c r="K29" s="65"/>
      <c r="L29" s="65"/>
      <c r="M29" s="65"/>
      <c r="N29" s="65"/>
      <c r="O29" s="65"/>
      <c r="P29" s="65"/>
      <c r="Q29" s="65"/>
      <c r="R29" s="65"/>
      <c r="S29" s="65"/>
      <c r="T29" s="65"/>
      <c r="U29" s="65"/>
      <c r="V29" s="65"/>
      <c r="W29" s="65"/>
      <c r="X29" s="65"/>
      <c r="Y29" s="65"/>
      <c r="Z29" s="65"/>
      <c r="AA29" s="65"/>
      <c r="AB29" s="65"/>
      <c r="AC29" s="65"/>
      <c r="AD29" s="65"/>
      <c r="AE29" s="65"/>
      <c r="AF29" s="65"/>
      <c r="AG29" s="65"/>
      <c r="AH29" s="65"/>
      <c r="AI29" s="65"/>
      <c r="AJ29" s="65"/>
    </row>
    <row r="30" spans="1:36" ht="13.5" customHeight="1">
      <c r="A30" s="65"/>
      <c r="B30" s="65"/>
      <c r="C30" s="65"/>
      <c r="D30" s="65"/>
      <c r="E30" s="65"/>
      <c r="F30" s="65"/>
      <c r="G30" s="65"/>
      <c r="H30" s="88"/>
      <c r="I30" s="65"/>
      <c r="J30" s="91"/>
      <c r="K30" s="65"/>
      <c r="L30" s="65"/>
      <c r="M30" s="65"/>
      <c r="N30" s="65"/>
      <c r="O30" s="65"/>
      <c r="P30" s="65"/>
      <c r="Q30" s="65"/>
      <c r="R30" s="65"/>
      <c r="S30" s="65"/>
      <c r="T30" s="65"/>
      <c r="U30" s="65"/>
      <c r="V30" s="65"/>
      <c r="W30" s="65"/>
      <c r="X30" s="65"/>
      <c r="Y30" s="65"/>
      <c r="Z30" s="65"/>
      <c r="AA30" s="65"/>
      <c r="AB30" s="65"/>
      <c r="AC30" s="65"/>
      <c r="AD30" s="65"/>
      <c r="AE30" s="65"/>
      <c r="AF30" s="65"/>
      <c r="AG30" s="65"/>
      <c r="AH30" s="65"/>
      <c r="AI30" s="65"/>
      <c r="AJ30" s="65"/>
    </row>
    <row r="31" spans="1:36" ht="13.5" customHeight="1">
      <c r="A31" s="65"/>
      <c r="B31" s="65"/>
      <c r="C31" s="65"/>
      <c r="D31" s="65"/>
      <c r="E31" s="65"/>
      <c r="F31" s="65"/>
      <c r="G31" s="65"/>
      <c r="H31" s="88"/>
      <c r="I31" s="65"/>
      <c r="J31" s="65"/>
      <c r="K31" s="65"/>
      <c r="L31" s="65"/>
      <c r="M31" s="65"/>
      <c r="N31" s="65"/>
      <c r="O31" s="65"/>
      <c r="P31" s="65"/>
      <c r="Q31" s="65"/>
      <c r="R31" s="65"/>
      <c r="S31" s="65"/>
      <c r="T31" s="65"/>
      <c r="U31" s="65"/>
      <c r="V31" s="65"/>
      <c r="W31" s="65"/>
      <c r="X31" s="65"/>
      <c r="Y31" s="65"/>
      <c r="Z31" s="65"/>
      <c r="AA31" s="65"/>
      <c r="AB31" s="65"/>
      <c r="AC31" s="65"/>
      <c r="AD31" s="65"/>
      <c r="AE31" s="65"/>
      <c r="AF31" s="65"/>
      <c r="AG31" s="65"/>
      <c r="AH31" s="65"/>
      <c r="AI31" s="65"/>
      <c r="AJ31" s="65"/>
    </row>
    <row r="32" spans="1:36" ht="13.5" customHeight="1">
      <c r="A32" s="65"/>
      <c r="B32" s="65"/>
      <c r="C32" s="67"/>
      <c r="D32" s="65"/>
      <c r="E32" s="86" t="s">
        <v>177</v>
      </c>
      <c r="F32" s="65"/>
      <c r="G32" s="92"/>
      <c r="H32" s="88"/>
      <c r="I32" s="65"/>
      <c r="J32" s="72" t="s">
        <v>178</v>
      </c>
      <c r="K32" s="65"/>
      <c r="L32" s="65"/>
      <c r="M32" s="65"/>
      <c r="N32" s="65"/>
      <c r="O32" s="65"/>
      <c r="P32" s="65"/>
      <c r="Q32" s="65"/>
      <c r="R32" s="65"/>
      <c r="S32" s="65"/>
      <c r="T32" s="65"/>
      <c r="U32" s="65"/>
      <c r="V32" s="65"/>
      <c r="W32" s="65"/>
      <c r="X32" s="65"/>
      <c r="Y32" s="65"/>
      <c r="Z32" s="65"/>
      <c r="AA32" s="65"/>
      <c r="AB32" s="65"/>
      <c r="AC32" s="65"/>
      <c r="AD32" s="65"/>
      <c r="AE32" s="65"/>
      <c r="AF32" s="65"/>
      <c r="AG32" s="65"/>
      <c r="AH32" s="65"/>
      <c r="AI32" s="65"/>
      <c r="AJ32" s="65"/>
    </row>
    <row r="33" spans="1:36" ht="13.5" customHeight="1">
      <c r="A33" s="65"/>
      <c r="B33" s="65"/>
      <c r="C33" s="65"/>
      <c r="D33" s="65"/>
      <c r="E33" s="93" t="s">
        <v>179</v>
      </c>
      <c r="F33" s="65"/>
      <c r="G33" s="65"/>
      <c r="H33" s="88"/>
      <c r="I33" s="65"/>
      <c r="J33" s="65"/>
      <c r="K33" s="65"/>
      <c r="L33" s="65"/>
      <c r="M33" s="65"/>
      <c r="N33" s="65"/>
      <c r="O33" s="65"/>
      <c r="P33" s="65"/>
      <c r="Q33" s="65"/>
      <c r="R33" s="65"/>
      <c r="S33" s="65"/>
      <c r="T33" s="65"/>
      <c r="U33" s="65"/>
      <c r="V33" s="65"/>
      <c r="W33" s="65"/>
      <c r="X33" s="65"/>
      <c r="Y33" s="65"/>
      <c r="Z33" s="65"/>
      <c r="AA33" s="65"/>
      <c r="AB33" s="65"/>
      <c r="AC33" s="65"/>
      <c r="AD33" s="65"/>
      <c r="AE33" s="65"/>
      <c r="AF33" s="65"/>
      <c r="AG33" s="65"/>
      <c r="AH33" s="65"/>
      <c r="AI33" s="65"/>
      <c r="AJ33" s="65"/>
    </row>
    <row r="34" spans="1:36" ht="13.5" customHeight="1">
      <c r="A34" s="65"/>
      <c r="B34" s="65"/>
      <c r="C34" s="65"/>
      <c r="D34" s="65"/>
      <c r="E34" s="65"/>
      <c r="F34" s="65"/>
      <c r="G34" s="65"/>
      <c r="H34" s="88"/>
      <c r="I34" s="65"/>
      <c r="J34" s="65"/>
      <c r="K34" s="65"/>
      <c r="L34" s="65"/>
      <c r="M34" s="65"/>
      <c r="N34" s="65"/>
      <c r="O34" s="65"/>
      <c r="P34" s="65"/>
      <c r="Q34" s="65"/>
      <c r="R34" s="65"/>
      <c r="S34" s="65"/>
      <c r="T34" s="65"/>
      <c r="U34" s="65"/>
      <c r="V34" s="65"/>
      <c r="W34" s="65"/>
      <c r="X34" s="65"/>
      <c r="Y34" s="65"/>
      <c r="Z34" s="65"/>
      <c r="AA34" s="65"/>
      <c r="AB34" s="65"/>
      <c r="AC34" s="65"/>
      <c r="AD34" s="65"/>
      <c r="AE34" s="65"/>
      <c r="AF34" s="65"/>
      <c r="AG34" s="65"/>
      <c r="AH34" s="65"/>
      <c r="AI34" s="65"/>
      <c r="AJ34" s="65"/>
    </row>
    <row r="35" spans="1:36" ht="13.5" customHeight="1">
      <c r="A35" s="65"/>
      <c r="B35" s="65"/>
      <c r="C35" s="86" t="s">
        <v>180</v>
      </c>
      <c r="D35" s="65"/>
      <c r="E35" s="86" t="s">
        <v>181</v>
      </c>
      <c r="F35" s="65"/>
      <c r="G35" s="65"/>
      <c r="H35" s="88"/>
      <c r="I35" s="65"/>
      <c r="J35" s="400" t="s">
        <v>182</v>
      </c>
      <c r="K35" s="65"/>
      <c r="L35" s="65"/>
      <c r="M35" s="65"/>
      <c r="N35" s="65"/>
      <c r="O35" s="65"/>
      <c r="P35" s="65"/>
      <c r="Q35" s="65"/>
      <c r="R35" s="65"/>
      <c r="S35" s="65"/>
      <c r="T35" s="85"/>
      <c r="U35" s="65"/>
      <c r="V35" s="65"/>
      <c r="W35" s="65"/>
      <c r="X35" s="65"/>
      <c r="Y35" s="85"/>
      <c r="Z35" s="65"/>
      <c r="AA35" s="65"/>
      <c r="AB35" s="65"/>
      <c r="AC35" s="65"/>
      <c r="AD35" s="65"/>
      <c r="AE35" s="65"/>
      <c r="AF35" s="403"/>
      <c r="AG35" s="404"/>
      <c r="AH35" s="404"/>
      <c r="AI35" s="404"/>
      <c r="AJ35" s="404"/>
    </row>
    <row r="36" spans="1:36" ht="13.5" customHeight="1">
      <c r="A36" s="65"/>
      <c r="B36" s="65"/>
      <c r="C36" s="65"/>
      <c r="D36" s="65"/>
      <c r="E36" s="93" t="s">
        <v>183</v>
      </c>
      <c r="F36" s="65"/>
      <c r="G36" s="65"/>
      <c r="H36" s="88"/>
      <c r="I36" s="65"/>
      <c r="J36" s="407"/>
      <c r="K36" s="65"/>
      <c r="L36" s="65"/>
      <c r="M36" s="65"/>
      <c r="N36" s="65"/>
      <c r="O36" s="65"/>
      <c r="P36" s="86" t="s">
        <v>184</v>
      </c>
      <c r="Q36" s="65"/>
      <c r="R36" s="65"/>
      <c r="S36" s="65"/>
      <c r="T36" s="65"/>
      <c r="U36" s="65"/>
      <c r="V36" s="65"/>
      <c r="W36" s="65"/>
      <c r="X36" s="65"/>
      <c r="Y36" s="65"/>
      <c r="Z36" s="65"/>
      <c r="AA36" s="65"/>
      <c r="AB36" s="65"/>
      <c r="AC36" s="65"/>
      <c r="AD36" s="65"/>
      <c r="AE36" s="65"/>
      <c r="AF36" s="404"/>
      <c r="AG36" s="404"/>
      <c r="AH36" s="404"/>
      <c r="AI36" s="404"/>
      <c r="AJ36" s="404"/>
    </row>
    <row r="37" spans="1:36" ht="13.5" customHeight="1">
      <c r="A37" s="65"/>
      <c r="B37" s="65"/>
      <c r="C37" s="65"/>
      <c r="D37" s="65"/>
      <c r="E37" s="65"/>
      <c r="F37" s="65"/>
      <c r="G37" s="65"/>
      <c r="H37" s="88"/>
      <c r="I37" s="65"/>
      <c r="J37" s="408"/>
      <c r="K37" s="65"/>
      <c r="L37" s="65"/>
      <c r="M37" s="65"/>
      <c r="N37" s="65"/>
      <c r="O37" s="65"/>
      <c r="P37" s="65"/>
      <c r="Q37" s="65"/>
      <c r="R37" s="65"/>
      <c r="S37" s="65"/>
      <c r="T37" s="65"/>
      <c r="U37" s="65"/>
      <c r="V37" s="65"/>
      <c r="W37" s="65"/>
      <c r="X37" s="65"/>
      <c r="Y37" s="65"/>
      <c r="Z37" s="65"/>
      <c r="AA37" s="65"/>
      <c r="AB37" s="65"/>
      <c r="AC37" s="65"/>
      <c r="AD37" s="65"/>
      <c r="AE37" s="65"/>
      <c r="AF37" s="404"/>
      <c r="AG37" s="404"/>
      <c r="AH37" s="404"/>
      <c r="AI37" s="404"/>
      <c r="AJ37" s="404"/>
    </row>
    <row r="38" spans="1:36" ht="13.5" customHeight="1">
      <c r="A38" s="65"/>
      <c r="B38" s="65"/>
      <c r="C38" s="65"/>
      <c r="D38" s="65"/>
      <c r="E38" s="65"/>
      <c r="F38" s="65"/>
      <c r="G38" s="65"/>
      <c r="H38" s="88"/>
      <c r="I38" s="65"/>
      <c r="J38" s="91"/>
      <c r="K38" s="65"/>
      <c r="L38" s="65"/>
      <c r="M38" s="65"/>
      <c r="N38" s="65"/>
      <c r="O38" s="65"/>
      <c r="P38" s="65"/>
      <c r="Q38" s="65"/>
      <c r="R38" s="65"/>
      <c r="S38" s="65"/>
      <c r="T38" s="65"/>
      <c r="U38" s="65"/>
      <c r="V38" s="65"/>
      <c r="W38" s="65"/>
      <c r="X38" s="65"/>
      <c r="Y38" s="65"/>
      <c r="Z38" s="65"/>
      <c r="AA38" s="65"/>
      <c r="AB38" s="65"/>
      <c r="AC38" s="65"/>
      <c r="AD38" s="65"/>
      <c r="AE38" s="65"/>
      <c r="AF38" s="404"/>
      <c r="AG38" s="404"/>
      <c r="AH38" s="404"/>
      <c r="AI38" s="404"/>
      <c r="AJ38" s="404"/>
    </row>
    <row r="39" spans="1:36" ht="13.5" customHeight="1" thickBot="1">
      <c r="A39" s="65"/>
      <c r="B39" s="65"/>
      <c r="C39" s="65"/>
      <c r="D39" s="65"/>
      <c r="E39" s="65"/>
      <c r="F39" s="65"/>
      <c r="G39" s="65"/>
      <c r="H39" s="88"/>
      <c r="I39" s="65"/>
      <c r="J39" s="91"/>
      <c r="K39" s="65"/>
      <c r="L39" s="65"/>
      <c r="M39" s="65"/>
      <c r="N39" s="65"/>
      <c r="O39" s="65"/>
      <c r="P39" s="65"/>
      <c r="Q39" s="65"/>
      <c r="R39" s="65"/>
      <c r="S39" s="65"/>
      <c r="T39" s="65"/>
      <c r="U39" s="65"/>
      <c r="V39" s="65"/>
      <c r="W39" s="65"/>
      <c r="X39" s="65"/>
      <c r="Y39" s="65"/>
      <c r="Z39" s="65"/>
      <c r="AA39" s="65"/>
      <c r="AB39" s="65"/>
      <c r="AC39" s="65"/>
      <c r="AD39" s="65"/>
      <c r="AE39" s="65"/>
      <c r="AF39" s="404"/>
      <c r="AG39" s="404"/>
      <c r="AH39" s="404"/>
      <c r="AI39" s="404"/>
      <c r="AJ39" s="404"/>
    </row>
    <row r="40" spans="1:36" ht="13.5" customHeight="1">
      <c r="A40" s="65"/>
      <c r="B40" s="65"/>
      <c r="C40" s="86" t="s">
        <v>185</v>
      </c>
      <c r="D40" s="65"/>
      <c r="E40" s="86" t="s">
        <v>186</v>
      </c>
      <c r="F40" s="65"/>
      <c r="G40" s="65"/>
      <c r="H40" s="88"/>
      <c r="I40" s="65"/>
      <c r="J40" s="65"/>
      <c r="K40" s="65"/>
      <c r="L40" s="65"/>
      <c r="M40" s="65"/>
      <c r="N40" s="65"/>
      <c r="O40" s="65"/>
      <c r="P40" s="86" t="s">
        <v>187</v>
      </c>
      <c r="Q40" s="65"/>
      <c r="R40" s="65"/>
      <c r="S40" s="65"/>
      <c r="T40" s="65"/>
      <c r="U40" s="65"/>
      <c r="V40" s="65"/>
      <c r="W40" s="409" t="s">
        <v>188</v>
      </c>
      <c r="X40" s="410"/>
      <c r="Y40" s="94"/>
      <c r="Z40" s="65"/>
      <c r="AA40" s="413"/>
      <c r="AB40" s="65"/>
      <c r="AC40" s="65"/>
      <c r="AD40" s="65"/>
      <c r="AE40" s="65"/>
      <c r="AF40" s="65"/>
      <c r="AG40" s="65"/>
      <c r="AH40" s="65"/>
      <c r="AI40" s="65"/>
      <c r="AJ40" s="65"/>
    </row>
    <row r="41" spans="1:36" ht="13.5" customHeight="1" thickBot="1">
      <c r="A41" s="65"/>
      <c r="B41" s="65"/>
      <c r="C41" s="65"/>
      <c r="D41" s="65"/>
      <c r="E41" s="406"/>
      <c r="F41" s="406"/>
      <c r="G41" s="406"/>
      <c r="H41" s="88"/>
      <c r="I41" s="65"/>
      <c r="J41" s="65"/>
      <c r="K41" s="65"/>
      <c r="L41" s="65"/>
      <c r="M41" s="65"/>
      <c r="N41" s="65"/>
      <c r="P41" s="95" t="s">
        <v>189</v>
      </c>
      <c r="S41" s="65"/>
      <c r="T41" s="65"/>
      <c r="U41" s="65"/>
      <c r="V41" s="65"/>
      <c r="W41" s="411"/>
      <c r="X41" s="412"/>
      <c r="Y41" s="94"/>
      <c r="Z41" s="65"/>
      <c r="AA41" s="413"/>
      <c r="AB41" s="65"/>
      <c r="AC41" s="65"/>
      <c r="AD41" s="65"/>
      <c r="AE41" s="65"/>
      <c r="AF41" s="65"/>
      <c r="AG41" s="65"/>
      <c r="AH41" s="65"/>
      <c r="AI41" s="65"/>
      <c r="AJ41" s="65"/>
    </row>
    <row r="42" spans="1:36" ht="13.5" customHeight="1">
      <c r="A42" s="65"/>
      <c r="B42" s="65"/>
      <c r="C42" s="65"/>
      <c r="D42" s="65"/>
      <c r="E42" s="86" t="s">
        <v>190</v>
      </c>
      <c r="F42" s="65"/>
      <c r="G42" s="65"/>
      <c r="H42" s="88"/>
      <c r="I42" s="65"/>
      <c r="J42" s="72" t="s">
        <v>191</v>
      </c>
      <c r="K42" s="65"/>
      <c r="L42" s="65"/>
      <c r="M42" s="65"/>
      <c r="N42" s="65"/>
      <c r="O42" s="65"/>
      <c r="P42" s="65"/>
      <c r="Q42" s="65"/>
      <c r="R42" s="65"/>
      <c r="S42" s="65"/>
      <c r="T42" s="65"/>
      <c r="U42" s="65"/>
      <c r="V42" s="65"/>
      <c r="W42" s="65"/>
      <c r="X42" s="65"/>
      <c r="Y42" s="65"/>
      <c r="Z42" s="65"/>
      <c r="AA42" s="413"/>
      <c r="AB42" s="65"/>
      <c r="AC42" s="65"/>
      <c r="AD42" s="65"/>
      <c r="AE42" s="65"/>
      <c r="AF42" s="403" t="s">
        <v>192</v>
      </c>
      <c r="AG42" s="403"/>
      <c r="AH42" s="403"/>
      <c r="AI42" s="403"/>
      <c r="AJ42" s="403"/>
    </row>
    <row r="43" spans="1:36" ht="13.5" customHeight="1">
      <c r="A43" s="65"/>
      <c r="B43" s="65"/>
      <c r="C43" s="65"/>
      <c r="D43" s="65"/>
      <c r="E43" s="67"/>
      <c r="F43" s="65"/>
      <c r="G43" s="65"/>
      <c r="H43" s="88"/>
      <c r="I43" s="65"/>
      <c r="J43" s="96"/>
      <c r="K43" s="65"/>
      <c r="L43" s="65"/>
      <c r="M43" s="65"/>
      <c r="N43" s="65"/>
      <c r="O43" s="65"/>
      <c r="P43" s="65"/>
      <c r="Q43" s="65"/>
      <c r="R43" s="65"/>
      <c r="S43" s="65"/>
      <c r="T43" s="65"/>
      <c r="U43" s="65"/>
      <c r="V43" s="65"/>
      <c r="W43" s="65"/>
      <c r="X43" s="67"/>
      <c r="Y43" s="65"/>
      <c r="Z43" s="65"/>
      <c r="AA43" s="65"/>
      <c r="AB43" s="65"/>
      <c r="AC43" s="65"/>
      <c r="AD43" s="65"/>
      <c r="AE43" s="65"/>
      <c r="AF43" s="403"/>
      <c r="AG43" s="403"/>
      <c r="AH43" s="403"/>
      <c r="AI43" s="403"/>
      <c r="AJ43" s="403"/>
    </row>
    <row r="44" spans="1:36" ht="13.5" customHeight="1">
      <c r="A44" s="65"/>
      <c r="B44" s="65"/>
      <c r="C44" s="65"/>
      <c r="D44" s="65"/>
      <c r="E44" s="67"/>
      <c r="F44" s="65"/>
      <c r="G44" s="65"/>
      <c r="H44" s="88"/>
      <c r="I44" s="65"/>
      <c r="J44" s="96"/>
      <c r="K44" s="65"/>
      <c r="L44" s="65"/>
      <c r="M44" s="65"/>
      <c r="N44" s="65"/>
      <c r="O44" s="65"/>
      <c r="P44" s="65"/>
      <c r="Q44" s="65"/>
      <c r="R44" s="65"/>
      <c r="S44" s="65"/>
      <c r="T44" s="65"/>
      <c r="U44" s="65"/>
      <c r="V44" s="65"/>
      <c r="W44" s="65"/>
      <c r="X44" s="67"/>
      <c r="Y44" s="65"/>
      <c r="Z44" s="65"/>
      <c r="AA44" s="65"/>
      <c r="AB44" s="65"/>
      <c r="AC44" s="65"/>
      <c r="AD44" s="65"/>
      <c r="AE44" s="65"/>
      <c r="AF44" s="403"/>
      <c r="AG44" s="403"/>
      <c r="AH44" s="403"/>
      <c r="AI44" s="403"/>
      <c r="AJ44" s="403"/>
    </row>
    <row r="45" spans="1:36" ht="13.5" customHeight="1">
      <c r="A45" s="65"/>
      <c r="B45" s="65"/>
      <c r="C45" s="65"/>
      <c r="D45" s="65"/>
      <c r="E45" s="86" t="s">
        <v>193</v>
      </c>
      <c r="F45" s="65"/>
      <c r="G45" s="65"/>
      <c r="H45" s="88"/>
      <c r="I45" s="65"/>
      <c r="J45" s="86" t="s">
        <v>194</v>
      </c>
      <c r="K45" s="65"/>
      <c r="L45" s="65"/>
      <c r="M45" s="65"/>
      <c r="N45" s="65"/>
      <c r="O45" s="65"/>
      <c r="P45" s="65"/>
      <c r="Q45" s="65"/>
      <c r="R45" s="65"/>
      <c r="S45" s="65"/>
      <c r="T45" s="65"/>
      <c r="U45" s="65"/>
      <c r="V45" s="65"/>
      <c r="W45" s="65"/>
      <c r="X45" s="65"/>
      <c r="Y45" s="65"/>
      <c r="Z45" s="65"/>
      <c r="AA45" s="65"/>
      <c r="AB45" s="65"/>
      <c r="AC45" s="65"/>
      <c r="AD45" s="65"/>
      <c r="AE45" s="65"/>
      <c r="AF45" s="403"/>
      <c r="AG45" s="403"/>
      <c r="AH45" s="403"/>
      <c r="AI45" s="403"/>
      <c r="AJ45" s="403"/>
    </row>
    <row r="46" spans="1:36" ht="13.5" customHeight="1">
      <c r="A46" s="65"/>
      <c r="B46" s="65"/>
      <c r="C46" s="65"/>
      <c r="D46" s="65"/>
      <c r="E46" s="67"/>
      <c r="F46" s="65"/>
      <c r="G46" s="65"/>
      <c r="H46" s="88"/>
      <c r="I46" s="65"/>
      <c r="J46" s="67"/>
      <c r="K46" s="65"/>
      <c r="L46" s="65"/>
      <c r="M46" s="65"/>
      <c r="N46" s="65"/>
      <c r="O46" s="65"/>
      <c r="P46" s="65"/>
      <c r="Q46" s="65"/>
      <c r="R46" s="65"/>
      <c r="S46" s="65"/>
      <c r="T46" s="65"/>
      <c r="U46" s="65"/>
      <c r="V46" s="65"/>
      <c r="W46" s="65"/>
      <c r="X46" s="65"/>
      <c r="Y46" s="65"/>
      <c r="Z46" s="65"/>
      <c r="AA46" s="65"/>
      <c r="AB46" s="65"/>
      <c r="AC46" s="65"/>
      <c r="AD46" s="65"/>
      <c r="AE46" s="65"/>
      <c r="AF46" s="403"/>
      <c r="AG46" s="403"/>
      <c r="AH46" s="403"/>
      <c r="AI46" s="403"/>
      <c r="AJ46" s="403"/>
    </row>
    <row r="47" spans="1:36" ht="13.5" customHeight="1">
      <c r="A47" s="65"/>
      <c r="B47" s="65"/>
      <c r="C47" s="65"/>
      <c r="D47" s="65"/>
      <c r="E47" s="65"/>
      <c r="F47" s="65"/>
      <c r="G47" s="65"/>
      <c r="H47" s="88"/>
      <c r="I47" s="65"/>
      <c r="J47" s="65"/>
      <c r="K47" s="65"/>
      <c r="L47" s="65"/>
      <c r="M47" s="65"/>
      <c r="N47" s="65"/>
      <c r="O47" s="65"/>
      <c r="P47" s="65"/>
      <c r="Q47" s="65"/>
      <c r="R47" s="65"/>
      <c r="S47" s="65"/>
      <c r="T47" s="65"/>
      <c r="U47" s="65"/>
      <c r="V47" s="65"/>
      <c r="W47" s="414" t="s">
        <v>195</v>
      </c>
      <c r="X47" s="414"/>
      <c r="Y47" s="65"/>
      <c r="Z47" s="65"/>
      <c r="AA47" s="65"/>
      <c r="AB47" s="65"/>
      <c r="AC47" s="65"/>
      <c r="AD47" s="65"/>
      <c r="AE47" s="65"/>
      <c r="AF47" s="403"/>
      <c r="AG47" s="403"/>
      <c r="AH47" s="403"/>
      <c r="AI47" s="403"/>
      <c r="AJ47" s="403"/>
    </row>
    <row r="48" spans="1:36" ht="13.5" customHeight="1">
      <c r="A48" s="65"/>
      <c r="B48" s="65"/>
      <c r="C48" s="65"/>
      <c r="D48" s="65"/>
      <c r="E48" s="65"/>
      <c r="F48" s="65"/>
      <c r="G48" s="65"/>
      <c r="H48" s="88"/>
      <c r="I48" s="65"/>
      <c r="J48" s="86" t="s">
        <v>196</v>
      </c>
      <c r="K48" s="65"/>
      <c r="L48" s="65"/>
      <c r="M48" s="65"/>
      <c r="N48" s="65"/>
      <c r="O48" s="84"/>
      <c r="P48" s="405" t="s">
        <v>197</v>
      </c>
      <c r="Q48" s="65"/>
      <c r="R48" s="65"/>
      <c r="S48" s="65"/>
      <c r="T48" s="65"/>
      <c r="U48" s="65"/>
      <c r="V48" s="65"/>
      <c r="W48" s="414"/>
      <c r="X48" s="414"/>
      <c r="Y48" s="65"/>
      <c r="Z48" s="65"/>
      <c r="AA48" s="65"/>
      <c r="AB48" s="65"/>
      <c r="AC48" s="65"/>
      <c r="AD48" s="65"/>
      <c r="AE48" s="65"/>
      <c r="AF48" s="403"/>
      <c r="AG48" s="403"/>
      <c r="AH48" s="403"/>
      <c r="AI48" s="403"/>
      <c r="AJ48" s="403"/>
    </row>
    <row r="49" spans="1:36" ht="13.5" customHeight="1">
      <c r="A49" s="65"/>
      <c r="B49" s="65"/>
      <c r="C49" s="65"/>
      <c r="D49" s="65"/>
      <c r="E49" s="65"/>
      <c r="F49" s="65"/>
      <c r="G49" s="65"/>
      <c r="H49" s="88"/>
      <c r="I49" s="65"/>
      <c r="J49" s="93" t="s">
        <v>198</v>
      </c>
      <c r="K49" s="65"/>
      <c r="L49" s="65"/>
      <c r="M49" s="65"/>
      <c r="N49" s="65"/>
      <c r="O49" s="84"/>
      <c r="P49" s="405"/>
      <c r="Q49" s="65"/>
      <c r="R49" s="65"/>
      <c r="S49" s="65"/>
      <c r="T49" s="65"/>
      <c r="U49" s="65"/>
      <c r="V49" s="65"/>
      <c r="W49" s="96"/>
      <c r="X49" s="96"/>
      <c r="Y49" s="65"/>
      <c r="Z49" s="65"/>
      <c r="AA49" s="65"/>
      <c r="AB49" s="65"/>
      <c r="AC49" s="65"/>
      <c r="AD49" s="65"/>
      <c r="AE49" s="65"/>
      <c r="AF49" s="65"/>
      <c r="AG49" s="65"/>
      <c r="AH49" s="65"/>
      <c r="AI49" s="65"/>
      <c r="AJ49" s="65"/>
    </row>
    <row r="50" spans="1:36" ht="13.5" customHeight="1">
      <c r="A50" s="65"/>
      <c r="B50" s="65"/>
      <c r="C50" s="65"/>
      <c r="D50" s="65"/>
      <c r="E50" s="65"/>
      <c r="F50" s="65"/>
      <c r="G50" s="65"/>
      <c r="H50" s="88"/>
      <c r="I50" s="65"/>
      <c r="J50" s="65"/>
      <c r="K50" s="65"/>
      <c r="L50" s="65"/>
      <c r="M50" s="65"/>
      <c r="N50" s="65"/>
      <c r="O50" s="97"/>
      <c r="P50" s="97"/>
      <c r="Q50" s="65"/>
      <c r="R50" s="65"/>
      <c r="S50" s="65"/>
      <c r="T50" s="65"/>
      <c r="U50" s="65"/>
      <c r="V50" s="65"/>
      <c r="W50" s="96"/>
      <c r="X50" s="96"/>
      <c r="Y50" s="65"/>
      <c r="Z50" s="65"/>
      <c r="AA50" s="65"/>
      <c r="AB50" s="65"/>
      <c r="AC50" s="65"/>
      <c r="AD50" s="65"/>
      <c r="AE50" s="65"/>
      <c r="AF50" s="65"/>
      <c r="AG50" s="65"/>
      <c r="AH50" s="65"/>
      <c r="AI50" s="65"/>
      <c r="AJ50" s="65"/>
    </row>
    <row r="51" spans="1:36" ht="13.5" customHeight="1">
      <c r="A51" s="65"/>
      <c r="B51" s="65"/>
      <c r="C51" s="65"/>
      <c r="D51" s="65"/>
      <c r="E51" s="65"/>
      <c r="F51" s="65"/>
      <c r="G51" s="65"/>
      <c r="H51" s="88"/>
      <c r="I51" s="65"/>
      <c r="J51" s="86" t="s">
        <v>199</v>
      </c>
      <c r="K51" s="65"/>
      <c r="L51" s="65"/>
      <c r="M51" s="65"/>
      <c r="N51" s="65"/>
      <c r="O51" s="97"/>
      <c r="P51" s="97"/>
      <c r="Q51" s="65"/>
      <c r="R51" s="65"/>
      <c r="S51" s="65"/>
      <c r="T51" s="65"/>
      <c r="U51" s="65"/>
      <c r="V51" s="65"/>
      <c r="W51" s="65"/>
      <c r="X51" s="65"/>
      <c r="Y51" s="65"/>
      <c r="Z51" s="65"/>
      <c r="AA51" s="65"/>
      <c r="AB51" s="65"/>
      <c r="AC51" s="65"/>
      <c r="AD51" s="65"/>
      <c r="AE51" s="65"/>
      <c r="AF51" s="65"/>
      <c r="AG51" s="65"/>
      <c r="AH51" s="65"/>
      <c r="AI51" s="65"/>
      <c r="AJ51" s="65"/>
    </row>
    <row r="52" spans="1:36" ht="13.5" customHeight="1">
      <c r="A52" s="65"/>
      <c r="B52" s="65"/>
      <c r="C52" s="65"/>
      <c r="D52" s="65"/>
      <c r="E52" s="65"/>
      <c r="F52" s="65"/>
      <c r="G52" s="65"/>
      <c r="H52" s="88"/>
      <c r="I52" s="65"/>
      <c r="J52" s="67"/>
      <c r="K52" s="65"/>
      <c r="L52" s="65"/>
      <c r="M52" s="65"/>
      <c r="N52" s="65"/>
      <c r="O52" s="94"/>
      <c r="P52" s="94"/>
      <c r="Q52" s="65"/>
      <c r="R52" s="65"/>
      <c r="S52" s="65"/>
      <c r="T52" s="65"/>
      <c r="U52" s="65"/>
      <c r="V52" s="65"/>
      <c r="W52" s="65"/>
      <c r="X52" s="65"/>
      <c r="Y52" s="65"/>
      <c r="Z52" s="65"/>
      <c r="AA52" s="65"/>
      <c r="AB52" s="65"/>
      <c r="AC52" s="65"/>
      <c r="AD52" s="65"/>
      <c r="AE52" s="65"/>
      <c r="AF52" s="65"/>
      <c r="AG52" s="65"/>
      <c r="AH52" s="65"/>
      <c r="AI52" s="65"/>
      <c r="AJ52" s="65"/>
    </row>
    <row r="53" spans="1:36" ht="13.5" customHeight="1">
      <c r="A53" s="65"/>
      <c r="B53" s="65"/>
      <c r="C53" s="65"/>
      <c r="D53" s="65"/>
      <c r="E53" s="65"/>
      <c r="F53" s="65"/>
      <c r="G53" s="65"/>
      <c r="H53" s="65"/>
      <c r="I53" s="65"/>
      <c r="J53" s="65"/>
      <c r="K53" s="65"/>
      <c r="L53" s="65"/>
      <c r="M53" s="65"/>
      <c r="N53" s="65"/>
      <c r="O53" s="94"/>
      <c r="P53" s="94"/>
      <c r="Q53" s="65"/>
      <c r="R53" s="65"/>
      <c r="S53" s="65"/>
      <c r="T53" s="65"/>
      <c r="U53" s="65"/>
      <c r="V53" s="65"/>
      <c r="W53" s="65"/>
      <c r="X53" s="65"/>
      <c r="Y53" s="65"/>
      <c r="Z53" s="65"/>
      <c r="AA53" s="65"/>
      <c r="AB53" s="65"/>
      <c r="AC53" s="65"/>
      <c r="AD53" s="65"/>
      <c r="AE53" s="65"/>
      <c r="AF53" s="65"/>
      <c r="AG53" s="65"/>
      <c r="AH53" s="65"/>
      <c r="AI53" s="65"/>
      <c r="AJ53" s="65"/>
    </row>
    <row r="54" spans="1:36" ht="13.5" customHeight="1">
      <c r="A54" s="65"/>
      <c r="B54" s="65"/>
      <c r="C54" s="65"/>
      <c r="D54" s="65"/>
      <c r="E54" s="65"/>
      <c r="F54" s="65"/>
      <c r="G54" s="65"/>
      <c r="H54" s="65"/>
      <c r="I54" s="65"/>
      <c r="J54" s="415" t="s">
        <v>200</v>
      </c>
      <c r="K54" s="65"/>
      <c r="L54" s="65"/>
      <c r="M54" s="65"/>
      <c r="N54" s="65"/>
      <c r="O54" s="94"/>
      <c r="P54" s="94"/>
      <c r="Q54" s="65"/>
      <c r="R54" s="65"/>
      <c r="S54" s="65"/>
      <c r="T54" s="65"/>
      <c r="U54" s="65"/>
      <c r="V54" s="65"/>
      <c r="W54" s="65"/>
      <c r="X54" s="65"/>
      <c r="Y54" s="65"/>
      <c r="Z54" s="65"/>
      <c r="AA54" s="65"/>
      <c r="AB54" s="65"/>
      <c r="AC54" s="65"/>
      <c r="AD54" s="65"/>
      <c r="AE54" s="65"/>
      <c r="AF54" s="65"/>
      <c r="AG54" s="65"/>
      <c r="AH54" s="65"/>
      <c r="AI54" s="65"/>
      <c r="AJ54" s="65"/>
    </row>
    <row r="55" spans="1:36" ht="13.5" customHeight="1">
      <c r="A55" s="65"/>
      <c r="B55" s="65"/>
      <c r="C55" s="65"/>
      <c r="D55" s="65"/>
      <c r="E55" s="65"/>
      <c r="F55" s="65"/>
      <c r="G55" s="65"/>
      <c r="H55" s="65"/>
      <c r="I55" s="65"/>
      <c r="J55" s="415"/>
      <c r="K55" s="65"/>
      <c r="L55" s="65"/>
      <c r="M55" s="65"/>
      <c r="N55" s="65"/>
      <c r="O55" s="65"/>
      <c r="P55" s="406"/>
      <c r="Q55" s="65"/>
      <c r="R55" s="65"/>
      <c r="S55" s="406"/>
      <c r="T55" s="65"/>
      <c r="U55" s="65"/>
      <c r="V55" s="65"/>
      <c r="W55" s="65"/>
      <c r="X55" s="65"/>
      <c r="Y55" s="65"/>
      <c r="Z55" s="65"/>
      <c r="AA55" s="65"/>
      <c r="AB55" s="65"/>
      <c r="AC55" s="65"/>
      <c r="AD55" s="65"/>
      <c r="AE55" s="65"/>
      <c r="AF55" s="65"/>
      <c r="AG55" s="65"/>
      <c r="AH55" s="65"/>
      <c r="AI55" s="65"/>
      <c r="AJ55" s="65"/>
    </row>
    <row r="56" spans="1:36" ht="12">
      <c r="A56" s="65"/>
      <c r="B56" s="65"/>
      <c r="C56" s="65"/>
      <c r="D56" s="65"/>
      <c r="E56" s="65"/>
      <c r="F56" s="65"/>
      <c r="G56" s="65"/>
      <c r="H56" s="65"/>
      <c r="I56" s="65"/>
      <c r="J56" s="67"/>
      <c r="K56" s="65"/>
      <c r="L56" s="65"/>
      <c r="M56" s="65"/>
      <c r="N56" s="65"/>
      <c r="O56" s="65"/>
      <c r="P56" s="406"/>
      <c r="Q56" s="65"/>
      <c r="R56" s="65"/>
      <c r="S56" s="406"/>
      <c r="T56" s="65"/>
      <c r="U56" s="65"/>
      <c r="V56" s="65"/>
      <c r="W56" s="65"/>
      <c r="X56" s="65"/>
      <c r="Y56" s="65"/>
      <c r="Z56" s="65"/>
      <c r="AA56" s="65"/>
      <c r="AB56" s="65"/>
      <c r="AC56" s="65"/>
      <c r="AD56" s="65"/>
      <c r="AE56" s="65"/>
      <c r="AF56" s="65"/>
      <c r="AG56" s="65"/>
      <c r="AH56" s="65"/>
      <c r="AI56" s="65"/>
      <c r="AJ56" s="65"/>
    </row>
    <row r="57" spans="1:36" ht="12">
      <c r="A57" s="65"/>
      <c r="B57" s="65"/>
      <c r="C57" s="65"/>
      <c r="D57" s="65"/>
      <c r="E57" s="65"/>
      <c r="F57" s="65"/>
      <c r="G57" s="65"/>
      <c r="H57" s="65"/>
      <c r="I57" s="65"/>
      <c r="J57" s="65"/>
      <c r="K57" s="65"/>
      <c r="L57" s="65"/>
      <c r="M57" s="65"/>
      <c r="N57" s="65"/>
      <c r="O57" s="65"/>
      <c r="P57" s="65"/>
      <c r="Q57" s="65"/>
      <c r="R57" s="65"/>
      <c r="S57" s="98"/>
      <c r="T57" s="65"/>
      <c r="U57" s="65"/>
      <c r="V57" s="65"/>
      <c r="W57" s="65"/>
      <c r="X57" s="65"/>
      <c r="Y57" s="65"/>
      <c r="Z57" s="65"/>
      <c r="AA57" s="65"/>
      <c r="AB57" s="65"/>
      <c r="AC57" s="65"/>
      <c r="AD57" s="65"/>
      <c r="AE57" s="65"/>
      <c r="AF57" s="65"/>
      <c r="AG57" s="65"/>
      <c r="AH57" s="65"/>
      <c r="AI57" s="65"/>
      <c r="AJ57" s="65"/>
    </row>
    <row r="58" spans="1:36">
      <c r="A58" s="65"/>
      <c r="B58" s="65"/>
      <c r="C58" s="65"/>
      <c r="D58" s="65"/>
      <c r="E58" s="65"/>
      <c r="F58" s="65"/>
      <c r="G58" s="65"/>
      <c r="H58" s="65"/>
      <c r="I58" s="65"/>
      <c r="J58" s="65"/>
      <c r="K58" s="99"/>
      <c r="L58" s="65"/>
      <c r="M58" s="65"/>
      <c r="N58" s="65"/>
      <c r="O58" s="65"/>
      <c r="P58" s="65"/>
      <c r="Q58" s="65"/>
      <c r="R58" s="65"/>
      <c r="S58" s="100"/>
      <c r="T58" s="65"/>
      <c r="U58" s="65"/>
      <c r="V58" s="65"/>
      <c r="W58" s="65"/>
      <c r="X58" s="65"/>
      <c r="Y58" s="65"/>
      <c r="Z58" s="65"/>
      <c r="AA58" s="65"/>
      <c r="AB58" s="65"/>
      <c r="AC58" s="65"/>
      <c r="AD58" s="65"/>
      <c r="AE58" s="65"/>
      <c r="AF58" s="65"/>
      <c r="AG58" s="65"/>
      <c r="AH58" s="65"/>
      <c r="AI58" s="65"/>
      <c r="AJ58" s="65"/>
    </row>
    <row r="59" spans="1:36" ht="12">
      <c r="A59" s="65"/>
      <c r="B59" s="65"/>
      <c r="C59" s="65"/>
      <c r="D59" s="65"/>
      <c r="E59" s="65"/>
      <c r="F59" s="65"/>
      <c r="G59" s="65"/>
      <c r="H59" s="65"/>
      <c r="I59" s="65"/>
      <c r="J59" s="65"/>
      <c r="K59" s="65"/>
      <c r="L59" s="65"/>
      <c r="M59" s="65"/>
      <c r="N59" s="65"/>
      <c r="O59" s="65"/>
      <c r="P59" s="65"/>
      <c r="Q59" s="65"/>
      <c r="R59" s="65"/>
      <c r="S59" s="65"/>
      <c r="T59" s="65"/>
      <c r="U59" s="65"/>
      <c r="V59" s="65"/>
      <c r="W59" s="65"/>
      <c r="X59" s="65"/>
      <c r="Y59" s="65"/>
      <c r="Z59" s="65"/>
      <c r="AA59" s="65"/>
      <c r="AB59" s="65"/>
      <c r="AC59" s="65"/>
      <c r="AD59" s="65"/>
      <c r="AE59" s="65"/>
      <c r="AF59" s="65"/>
      <c r="AG59" s="65"/>
      <c r="AH59" s="65"/>
      <c r="AI59" s="65"/>
      <c r="AJ59" s="65"/>
    </row>
    <row r="60" spans="1:36" ht="12">
      <c r="A60" s="65"/>
      <c r="B60" s="65"/>
      <c r="C60" s="65"/>
      <c r="D60" s="101"/>
      <c r="E60" s="65"/>
      <c r="F60" s="65"/>
      <c r="G60" s="65"/>
      <c r="H60" s="65"/>
      <c r="I60" s="65"/>
      <c r="J60" s="65"/>
      <c r="K60" s="65"/>
      <c r="L60" s="65"/>
      <c r="M60" s="65"/>
      <c r="N60" s="65"/>
      <c r="O60" s="65"/>
      <c r="P60" s="65"/>
      <c r="Q60" s="65"/>
      <c r="R60" s="65"/>
      <c r="S60" s="65"/>
      <c r="T60" s="65"/>
      <c r="U60" s="65"/>
      <c r="V60" s="65"/>
      <c r="W60" s="65"/>
      <c r="X60" s="65"/>
      <c r="Y60" s="65"/>
      <c r="Z60" s="65"/>
      <c r="AA60" s="65"/>
      <c r="AB60" s="65"/>
      <c r="AC60" s="65"/>
      <c r="AD60" s="65"/>
      <c r="AE60" s="65"/>
      <c r="AF60" s="65"/>
      <c r="AG60" s="65"/>
      <c r="AH60" s="65"/>
      <c r="AI60" s="65"/>
      <c r="AJ60" s="65"/>
    </row>
    <row r="61" spans="1:36" ht="12">
      <c r="A61" s="65"/>
      <c r="B61" s="65"/>
      <c r="C61" s="65"/>
      <c r="D61" s="65"/>
      <c r="E61" s="67"/>
      <c r="F61" s="65"/>
      <c r="G61" s="65"/>
      <c r="H61" s="65"/>
      <c r="I61" s="65"/>
      <c r="J61" s="402"/>
      <c r="K61" s="65"/>
      <c r="L61" s="65"/>
      <c r="M61" s="65"/>
      <c r="N61" s="65"/>
      <c r="O61" s="65"/>
      <c r="P61" s="65"/>
      <c r="Q61" s="65"/>
      <c r="R61" s="65"/>
      <c r="S61" s="65"/>
      <c r="T61" s="65"/>
      <c r="U61" s="65"/>
      <c r="V61" s="65"/>
      <c r="W61" s="65"/>
      <c r="X61" s="65"/>
      <c r="Y61" s="65"/>
      <c r="Z61" s="65"/>
      <c r="AA61" s="65"/>
      <c r="AB61" s="65"/>
      <c r="AC61" s="65"/>
      <c r="AD61" s="65"/>
      <c r="AE61" s="65"/>
      <c r="AF61" s="65"/>
      <c r="AG61" s="65"/>
      <c r="AH61" s="65"/>
      <c r="AI61" s="65"/>
      <c r="AJ61" s="65"/>
    </row>
    <row r="62" spans="1:36" ht="12">
      <c r="A62" s="65"/>
      <c r="B62" s="65"/>
      <c r="C62" s="67"/>
      <c r="D62" s="65"/>
      <c r="E62" s="67"/>
      <c r="F62" s="65"/>
      <c r="G62" s="65"/>
      <c r="H62" s="65"/>
      <c r="I62" s="65"/>
      <c r="J62" s="413"/>
      <c r="K62" s="65"/>
      <c r="L62" s="65"/>
      <c r="M62" s="65"/>
      <c r="N62" s="65"/>
      <c r="O62" s="65"/>
      <c r="P62" s="65"/>
      <c r="Q62" s="65"/>
      <c r="R62" s="65"/>
      <c r="S62" s="65"/>
      <c r="T62" s="65"/>
      <c r="U62" s="65"/>
      <c r="V62" s="65"/>
      <c r="W62" s="65"/>
      <c r="X62" s="65"/>
      <c r="Y62" s="65"/>
      <c r="Z62" s="65"/>
      <c r="AA62" s="65"/>
      <c r="AB62" s="65"/>
      <c r="AC62" s="65"/>
      <c r="AD62" s="65"/>
      <c r="AE62" s="65"/>
      <c r="AF62" s="65"/>
      <c r="AG62" s="65"/>
      <c r="AH62" s="65"/>
      <c r="AI62" s="65"/>
      <c r="AJ62" s="65"/>
    </row>
    <row r="63" spans="1:36" ht="12">
      <c r="A63" s="65"/>
      <c r="B63" s="65"/>
      <c r="C63" s="67"/>
      <c r="D63" s="65"/>
      <c r="E63" s="67"/>
      <c r="F63" s="65"/>
      <c r="G63" s="65"/>
      <c r="H63" s="65"/>
      <c r="I63" s="65"/>
      <c r="J63" s="91"/>
      <c r="K63" s="65"/>
      <c r="L63" s="65"/>
      <c r="M63" s="65"/>
      <c r="N63" s="65"/>
      <c r="O63" s="65"/>
      <c r="P63" s="65"/>
      <c r="Q63" s="65"/>
      <c r="R63" s="65"/>
      <c r="S63" s="65"/>
      <c r="T63" s="65"/>
      <c r="U63" s="65"/>
      <c r="V63" s="65"/>
      <c r="W63" s="65"/>
      <c r="X63" s="65"/>
      <c r="Y63" s="65"/>
      <c r="Z63" s="65"/>
      <c r="AA63" s="65"/>
      <c r="AB63" s="65"/>
      <c r="AC63" s="65"/>
    </row>
    <row r="64" spans="1:36" ht="12">
      <c r="A64" s="65"/>
      <c r="B64" s="65"/>
      <c r="C64" s="65"/>
      <c r="D64" s="65"/>
      <c r="E64" s="402"/>
      <c r="F64" s="65"/>
      <c r="G64" s="65"/>
      <c r="H64" s="65"/>
      <c r="I64" s="65"/>
      <c r="J64" s="65"/>
      <c r="K64" s="65"/>
      <c r="L64" s="65"/>
      <c r="M64" s="65"/>
      <c r="N64" s="65"/>
      <c r="O64" s="65"/>
      <c r="P64" s="65"/>
      <c r="Q64" s="65"/>
      <c r="R64" s="65"/>
      <c r="S64" s="65"/>
      <c r="T64" s="65"/>
      <c r="U64" s="65"/>
      <c r="V64" s="65"/>
      <c r="W64" s="65"/>
      <c r="X64" s="65"/>
      <c r="Y64" s="65"/>
      <c r="Z64" s="65"/>
      <c r="AA64" s="65"/>
      <c r="AB64" s="65"/>
      <c r="AC64" s="65"/>
    </row>
    <row r="65" spans="1:29" ht="12">
      <c r="A65" s="65"/>
      <c r="B65" s="65"/>
      <c r="C65" s="402"/>
      <c r="D65" s="65"/>
      <c r="E65" s="402"/>
      <c r="F65" s="65"/>
      <c r="G65" s="65"/>
      <c r="H65" s="65"/>
      <c r="I65" s="65"/>
      <c r="J65" s="402"/>
      <c r="K65" s="65"/>
      <c r="L65" s="65"/>
      <c r="M65" s="65"/>
      <c r="N65" s="65"/>
      <c r="O65" s="65"/>
      <c r="P65" s="65"/>
      <c r="Q65" s="65"/>
      <c r="R65" s="65"/>
      <c r="S65" s="65"/>
      <c r="T65" s="65"/>
      <c r="U65" s="65"/>
      <c r="V65" s="65"/>
      <c r="W65" s="65"/>
      <c r="X65" s="65"/>
      <c r="Y65" s="65"/>
      <c r="Z65" s="65"/>
      <c r="AA65" s="65"/>
      <c r="AB65" s="65"/>
      <c r="AC65" s="65"/>
    </row>
    <row r="66" spans="1:29" ht="12">
      <c r="A66" s="65"/>
      <c r="B66" s="65"/>
      <c r="C66" s="402"/>
      <c r="D66" s="65"/>
      <c r="E66" s="65"/>
      <c r="F66" s="65"/>
      <c r="G66" s="65"/>
      <c r="H66" s="65"/>
      <c r="I66" s="65"/>
      <c r="J66" s="413"/>
      <c r="K66" s="65"/>
      <c r="L66" s="65"/>
      <c r="M66" s="65"/>
      <c r="N66" s="65"/>
      <c r="O66" s="65"/>
      <c r="P66" s="65"/>
      <c r="Q66" s="65"/>
      <c r="R66" s="65"/>
      <c r="S66" s="65"/>
      <c r="T66" s="65"/>
      <c r="U66" s="65"/>
      <c r="V66" s="65"/>
      <c r="W66" s="65"/>
      <c r="X66" s="65"/>
      <c r="Y66" s="65"/>
      <c r="Z66" s="65"/>
      <c r="AA66" s="65"/>
      <c r="AB66" s="65"/>
      <c r="AC66" s="65"/>
    </row>
    <row r="67" spans="1:29" ht="12">
      <c r="A67" s="65"/>
      <c r="B67" s="65"/>
      <c r="C67" s="65"/>
      <c r="D67" s="65"/>
      <c r="E67" s="65"/>
      <c r="F67" s="65"/>
      <c r="G67" s="65"/>
      <c r="H67" s="65"/>
      <c r="I67" s="65"/>
      <c r="J67" s="65"/>
      <c r="K67" s="65"/>
      <c r="L67" s="65"/>
      <c r="M67" s="65"/>
      <c r="N67" s="65"/>
      <c r="O67" s="65"/>
      <c r="P67" s="65"/>
      <c r="Q67" s="65"/>
      <c r="R67" s="65"/>
      <c r="S67" s="65"/>
      <c r="T67" s="65"/>
      <c r="U67" s="65"/>
      <c r="V67" s="65"/>
      <c r="W67" s="65"/>
      <c r="X67" s="65"/>
      <c r="Y67" s="65"/>
      <c r="Z67" s="65"/>
      <c r="AA67" s="65"/>
      <c r="AB67" s="65"/>
      <c r="AC67" s="65"/>
    </row>
    <row r="68" spans="1:29" ht="12">
      <c r="A68" s="65"/>
      <c r="B68" s="65"/>
      <c r="C68" s="65"/>
      <c r="D68" s="65"/>
      <c r="E68" s="65"/>
      <c r="F68" s="65"/>
      <c r="G68" s="65"/>
      <c r="H68" s="416"/>
      <c r="I68" s="65"/>
      <c r="J68" s="65"/>
      <c r="K68" s="65"/>
      <c r="L68" s="65"/>
      <c r="M68" s="65"/>
      <c r="N68" s="65"/>
      <c r="O68" s="65"/>
      <c r="P68" s="65"/>
      <c r="Q68" s="65"/>
      <c r="R68" s="65"/>
      <c r="S68" s="65"/>
      <c r="T68" s="65"/>
      <c r="U68" s="65"/>
      <c r="V68" s="65"/>
      <c r="W68" s="65"/>
      <c r="X68" s="65"/>
      <c r="Y68" s="65"/>
      <c r="Z68" s="65"/>
      <c r="AA68" s="65"/>
      <c r="AB68" s="65"/>
      <c r="AC68" s="65"/>
    </row>
    <row r="69" spans="1:29" ht="12">
      <c r="A69" s="65"/>
      <c r="B69" s="65"/>
      <c r="C69" s="65"/>
      <c r="D69" s="65"/>
      <c r="E69" s="65"/>
      <c r="F69" s="65"/>
      <c r="G69" s="65"/>
      <c r="H69" s="416"/>
      <c r="I69" s="65"/>
      <c r="J69" s="413"/>
      <c r="K69" s="65"/>
      <c r="L69" s="65"/>
      <c r="M69" s="65"/>
      <c r="N69" s="65"/>
      <c r="O69" s="65"/>
      <c r="P69" s="65"/>
      <c r="Q69" s="65"/>
      <c r="R69" s="65"/>
      <c r="S69" s="65"/>
      <c r="T69" s="65"/>
      <c r="U69" s="65"/>
      <c r="V69" s="65"/>
      <c r="W69" s="65"/>
      <c r="X69" s="65"/>
      <c r="Y69" s="65"/>
      <c r="Z69" s="65"/>
      <c r="AA69" s="65"/>
      <c r="AB69" s="65"/>
      <c r="AC69" s="65"/>
    </row>
    <row r="70" spans="1:29" ht="12">
      <c r="A70" s="65"/>
      <c r="B70" s="65"/>
      <c r="C70" s="65"/>
      <c r="D70" s="65"/>
      <c r="E70" s="65"/>
      <c r="F70" s="65"/>
      <c r="G70" s="65"/>
      <c r="H70" s="416"/>
      <c r="I70" s="65"/>
      <c r="J70" s="413"/>
      <c r="K70" s="65"/>
      <c r="L70" s="65"/>
      <c r="M70" s="65"/>
      <c r="N70" s="65"/>
      <c r="O70" s="65"/>
      <c r="P70" s="65"/>
      <c r="Q70" s="65"/>
      <c r="R70" s="65"/>
      <c r="S70" s="65"/>
      <c r="T70" s="65"/>
      <c r="U70" s="65"/>
      <c r="V70" s="65"/>
      <c r="W70" s="65"/>
      <c r="X70" s="65"/>
      <c r="Y70" s="65"/>
      <c r="Z70" s="65"/>
      <c r="AA70" s="65"/>
      <c r="AB70" s="65"/>
      <c r="AC70" s="65"/>
    </row>
    <row r="71" spans="1:29" ht="12">
      <c r="A71" s="65"/>
      <c r="B71" s="65"/>
      <c r="C71" s="65"/>
      <c r="D71" s="65"/>
      <c r="E71" s="65"/>
      <c r="F71" s="65"/>
      <c r="G71" s="65"/>
      <c r="H71" s="416"/>
      <c r="I71" s="65"/>
      <c r="J71" s="65"/>
      <c r="K71" s="65"/>
      <c r="L71" s="65"/>
      <c r="M71" s="65"/>
      <c r="N71" s="65"/>
      <c r="O71" s="65"/>
      <c r="P71" s="65"/>
      <c r="Q71" s="65"/>
      <c r="R71" s="65"/>
      <c r="S71" s="65"/>
      <c r="T71" s="65"/>
      <c r="U71" s="65"/>
      <c r="V71" s="65"/>
      <c r="W71" s="65"/>
      <c r="X71" s="65"/>
      <c r="Y71" s="65"/>
      <c r="Z71" s="65"/>
      <c r="AA71" s="65"/>
      <c r="AB71" s="65"/>
      <c r="AC71" s="65"/>
    </row>
    <row r="72" spans="1:29" ht="12">
      <c r="A72" s="65"/>
      <c r="B72" s="65"/>
      <c r="C72" s="65"/>
      <c r="D72" s="65"/>
      <c r="E72" s="65"/>
      <c r="F72" s="65"/>
      <c r="G72" s="65"/>
      <c r="H72" s="416"/>
      <c r="I72" s="65"/>
      <c r="J72" s="413"/>
      <c r="K72" s="65"/>
      <c r="L72" s="65"/>
      <c r="M72" s="65"/>
      <c r="N72" s="65"/>
      <c r="O72" s="65"/>
      <c r="P72" s="65"/>
      <c r="Q72" s="65"/>
      <c r="R72" s="65"/>
      <c r="S72" s="65"/>
      <c r="T72" s="65"/>
      <c r="U72" s="65"/>
      <c r="V72" s="65"/>
      <c r="W72" s="65"/>
      <c r="X72" s="65"/>
      <c r="Y72" s="65"/>
      <c r="Z72" s="65"/>
      <c r="AA72" s="65"/>
      <c r="AB72" s="65"/>
      <c r="AC72" s="65"/>
    </row>
    <row r="73" spans="1:29" ht="14.25">
      <c r="A73" s="65"/>
      <c r="B73" s="65"/>
      <c r="C73" s="65"/>
      <c r="D73" s="65"/>
      <c r="E73" s="67"/>
      <c r="F73" s="65"/>
      <c r="G73" s="65"/>
      <c r="H73" s="416"/>
      <c r="I73" s="65"/>
      <c r="J73" s="413"/>
      <c r="K73" s="65"/>
      <c r="L73" s="65"/>
      <c r="M73" s="65"/>
      <c r="N73" s="65"/>
      <c r="O73" s="65"/>
      <c r="P73" s="65"/>
      <c r="Q73" s="65"/>
      <c r="R73" s="65"/>
      <c r="S73" s="65"/>
      <c r="T73" s="65"/>
      <c r="U73" s="65"/>
      <c r="V73" s="65"/>
      <c r="W73" s="71"/>
      <c r="X73" s="65"/>
      <c r="Y73" s="65"/>
      <c r="Z73" s="65"/>
      <c r="AA73" s="65"/>
      <c r="AB73" s="65"/>
      <c r="AC73" s="65"/>
    </row>
    <row r="74" spans="1:29">
      <c r="A74" s="65"/>
      <c r="B74" s="65"/>
      <c r="C74" s="65"/>
      <c r="D74" s="65"/>
      <c r="E74" s="67"/>
      <c r="F74" s="65"/>
      <c r="G74" s="65"/>
      <c r="H74" s="416"/>
      <c r="I74" s="65"/>
      <c r="J74" s="65"/>
      <c r="K74" s="65"/>
      <c r="L74" s="65"/>
      <c r="M74" s="65"/>
      <c r="N74" s="65"/>
      <c r="O74" s="65"/>
      <c r="P74" s="65"/>
      <c r="Q74" s="102"/>
      <c r="R74" s="65"/>
      <c r="S74" s="65"/>
      <c r="T74" s="65"/>
      <c r="U74" s="65"/>
      <c r="V74" s="65"/>
      <c r="W74" s="65"/>
      <c r="X74" s="99"/>
      <c r="Y74" s="65"/>
      <c r="Z74" s="65"/>
      <c r="AA74" s="406"/>
      <c r="AB74" s="65"/>
      <c r="AC74" s="65"/>
    </row>
    <row r="75" spans="1:29" ht="12">
      <c r="A75" s="65"/>
      <c r="B75" s="65"/>
      <c r="C75" s="65"/>
      <c r="D75" s="65"/>
      <c r="E75" s="402"/>
      <c r="F75" s="65"/>
      <c r="G75" s="65"/>
      <c r="H75" s="416"/>
      <c r="I75" s="65"/>
      <c r="J75" s="65"/>
      <c r="K75" s="65"/>
      <c r="L75" s="65"/>
      <c r="M75" s="65"/>
      <c r="N75" s="65"/>
      <c r="O75" s="65"/>
      <c r="P75" s="65"/>
      <c r="Q75" s="65"/>
      <c r="R75" s="65"/>
      <c r="S75" s="65"/>
      <c r="T75" s="65"/>
      <c r="U75" s="65"/>
      <c r="V75" s="65"/>
      <c r="W75" s="65"/>
      <c r="X75" s="65"/>
      <c r="Y75" s="65"/>
      <c r="Z75" s="65"/>
      <c r="AA75" s="406"/>
      <c r="AB75" s="65"/>
      <c r="AC75" s="65"/>
    </row>
    <row r="76" spans="1:29" ht="12">
      <c r="A76" s="65"/>
      <c r="B76" s="65"/>
      <c r="C76" s="65"/>
      <c r="D76" s="65"/>
      <c r="E76" s="402"/>
      <c r="F76" s="65"/>
      <c r="G76" s="65"/>
      <c r="H76" s="65"/>
      <c r="I76" s="65"/>
      <c r="J76" s="413"/>
      <c r="K76" s="65"/>
      <c r="L76" s="65"/>
      <c r="M76" s="65"/>
      <c r="N76" s="65"/>
      <c r="O76" s="65"/>
      <c r="P76" s="65"/>
      <c r="Q76" s="65"/>
      <c r="R76" s="65"/>
      <c r="S76" s="65"/>
      <c r="T76" s="65"/>
      <c r="U76" s="65"/>
      <c r="V76" s="65"/>
      <c r="W76" s="65"/>
      <c r="X76" s="65"/>
      <c r="Y76" s="65"/>
      <c r="Z76" s="65"/>
      <c r="AA76" s="65"/>
      <c r="AB76" s="65"/>
      <c r="AC76" s="65"/>
    </row>
    <row r="77" spans="1:29" ht="12">
      <c r="A77" s="65"/>
      <c r="B77" s="65"/>
      <c r="C77" s="65"/>
      <c r="D77" s="65"/>
      <c r="E77" s="65"/>
      <c r="F77" s="65"/>
      <c r="G77" s="65"/>
      <c r="H77" s="65"/>
      <c r="I77" s="65"/>
      <c r="J77" s="413"/>
      <c r="K77" s="65"/>
      <c r="L77" s="65"/>
      <c r="M77" s="65"/>
      <c r="N77" s="65"/>
      <c r="O77" s="65"/>
      <c r="P77" s="65"/>
      <c r="Q77" s="65"/>
      <c r="R77" s="65"/>
      <c r="S77" s="65"/>
      <c r="T77" s="65"/>
      <c r="U77" s="65"/>
      <c r="V77" s="65"/>
      <c r="W77" s="413"/>
      <c r="X77" s="413"/>
      <c r="Y77" s="91"/>
      <c r="Z77" s="65"/>
      <c r="AA77" s="402"/>
      <c r="AB77" s="65"/>
      <c r="AC77" s="402"/>
    </row>
    <row r="78" spans="1:29" ht="12">
      <c r="A78" s="65"/>
      <c r="B78" s="65"/>
      <c r="C78" s="65"/>
      <c r="D78" s="65"/>
      <c r="E78" s="65"/>
      <c r="F78" s="65"/>
      <c r="G78" s="65"/>
      <c r="H78" s="65"/>
      <c r="I78" s="65"/>
      <c r="J78" s="65"/>
      <c r="K78" s="65"/>
      <c r="L78" s="65"/>
      <c r="M78" s="65"/>
      <c r="N78" s="65"/>
      <c r="O78" s="65"/>
      <c r="P78" s="65"/>
      <c r="Q78" s="65"/>
      <c r="R78" s="65"/>
      <c r="S78" s="65"/>
      <c r="T78" s="65"/>
      <c r="U78" s="65"/>
      <c r="V78" s="65"/>
      <c r="W78" s="413"/>
      <c r="X78" s="413"/>
      <c r="Y78" s="91"/>
      <c r="Z78" s="65"/>
      <c r="AA78" s="402"/>
      <c r="AB78" s="65"/>
      <c r="AC78" s="402"/>
    </row>
    <row r="79" spans="1:29" ht="12">
      <c r="A79" s="65"/>
      <c r="B79" s="65"/>
      <c r="C79" s="65"/>
      <c r="D79" s="65"/>
      <c r="E79" s="65"/>
      <c r="F79" s="65"/>
      <c r="G79" s="65"/>
      <c r="H79" s="65"/>
      <c r="I79" s="65"/>
      <c r="J79" s="67"/>
      <c r="K79" s="65"/>
      <c r="L79" s="65"/>
      <c r="M79" s="65"/>
      <c r="N79" s="65"/>
      <c r="O79" s="65"/>
      <c r="P79" s="65"/>
      <c r="Q79" s="65"/>
      <c r="R79" s="65"/>
      <c r="S79" s="413"/>
      <c r="T79" s="65"/>
      <c r="U79" s="65"/>
      <c r="V79" s="65"/>
      <c r="W79" s="65"/>
      <c r="X79" s="65"/>
      <c r="Y79" s="65"/>
      <c r="Z79" s="65"/>
      <c r="AA79" s="65"/>
      <c r="AB79" s="65"/>
      <c r="AC79" s="65"/>
    </row>
    <row r="80" spans="1:29" ht="12">
      <c r="A80" s="65"/>
      <c r="B80" s="65"/>
      <c r="C80" s="65"/>
      <c r="D80" s="65"/>
      <c r="E80" s="65"/>
      <c r="F80" s="65"/>
      <c r="G80" s="65"/>
      <c r="H80" s="65"/>
      <c r="I80" s="65"/>
      <c r="J80" s="65"/>
      <c r="K80" s="65"/>
      <c r="L80" s="65"/>
      <c r="M80" s="65"/>
      <c r="N80" s="65"/>
      <c r="O80" s="65"/>
      <c r="P80" s="65"/>
      <c r="Q80" s="65"/>
      <c r="R80" s="65"/>
      <c r="S80" s="413"/>
      <c r="T80" s="65"/>
      <c r="U80" s="65"/>
      <c r="V80" s="65"/>
      <c r="W80" s="65"/>
      <c r="X80" s="65"/>
      <c r="Y80" s="65"/>
      <c r="Z80" s="65"/>
      <c r="AA80" s="65"/>
      <c r="AB80" s="65"/>
      <c r="AC80" s="65"/>
    </row>
    <row r="81" spans="1:29" ht="12">
      <c r="A81" s="65"/>
      <c r="B81" s="65"/>
      <c r="C81" s="65"/>
      <c r="D81" s="65"/>
      <c r="E81" s="65"/>
      <c r="F81" s="65"/>
      <c r="G81" s="65"/>
      <c r="H81" s="65"/>
      <c r="I81" s="65"/>
      <c r="J81" s="67"/>
      <c r="K81" s="65"/>
      <c r="L81" s="65"/>
      <c r="M81" s="65"/>
      <c r="N81" s="65"/>
      <c r="O81" s="65"/>
      <c r="P81" s="65"/>
      <c r="Q81" s="65"/>
      <c r="R81" s="65"/>
      <c r="S81" s="65"/>
      <c r="T81" s="65"/>
      <c r="U81" s="65"/>
      <c r="V81" s="65"/>
      <c r="W81" s="65"/>
      <c r="X81" s="65"/>
      <c r="Y81" s="65"/>
      <c r="Z81" s="65"/>
      <c r="AA81" s="65"/>
      <c r="AB81" s="65"/>
      <c r="AC81" s="65"/>
    </row>
    <row r="82" spans="1:29">
      <c r="A82" s="65"/>
      <c r="B82" s="65"/>
      <c r="C82" s="67"/>
      <c r="D82" s="65"/>
      <c r="E82" s="67"/>
      <c r="F82" s="65"/>
      <c r="G82" s="65"/>
      <c r="H82" s="65"/>
      <c r="I82" s="65"/>
      <c r="J82" s="65"/>
      <c r="K82" s="65"/>
      <c r="L82" s="65"/>
      <c r="M82" s="65"/>
      <c r="N82" s="65"/>
      <c r="O82" s="65"/>
      <c r="P82" s="65"/>
      <c r="Q82" s="65"/>
      <c r="R82" s="65"/>
      <c r="S82" s="65"/>
      <c r="T82" s="65"/>
      <c r="U82" s="65"/>
      <c r="V82" s="65"/>
      <c r="W82" s="402"/>
      <c r="X82" s="417"/>
      <c r="Y82" s="94"/>
      <c r="Z82" s="65"/>
      <c r="AA82" s="413"/>
      <c r="AB82" s="65"/>
      <c r="AC82" s="65"/>
    </row>
    <row r="83" spans="1:29">
      <c r="A83" s="65"/>
      <c r="B83" s="65"/>
      <c r="C83" s="65"/>
      <c r="D83" s="65"/>
      <c r="E83" s="406"/>
      <c r="F83" s="406"/>
      <c r="G83" s="406"/>
      <c r="H83" s="65"/>
      <c r="I83" s="65"/>
      <c r="J83" s="65"/>
      <c r="K83" s="65"/>
      <c r="L83" s="65"/>
      <c r="M83" s="65"/>
      <c r="N83" s="65"/>
      <c r="O83" s="65"/>
      <c r="P83" s="65"/>
      <c r="Q83" s="65"/>
      <c r="R83" s="65"/>
      <c r="S83" s="65"/>
      <c r="T83" s="65"/>
      <c r="U83" s="65"/>
      <c r="V83" s="65"/>
      <c r="W83" s="417"/>
      <c r="X83" s="417"/>
      <c r="Y83" s="94"/>
      <c r="Z83" s="65"/>
      <c r="AA83" s="413"/>
      <c r="AB83" s="65"/>
      <c r="AC83" s="65"/>
    </row>
    <row r="84" spans="1:29">
      <c r="A84" s="65"/>
      <c r="B84" s="65"/>
      <c r="C84" s="65"/>
      <c r="D84" s="65"/>
      <c r="E84" s="65"/>
      <c r="F84" s="65"/>
      <c r="G84" s="65"/>
      <c r="H84" s="65"/>
      <c r="I84" s="65"/>
      <c r="J84" s="65"/>
      <c r="K84" s="65"/>
      <c r="L84" s="65"/>
      <c r="M84" s="65"/>
      <c r="N84" s="65"/>
      <c r="O84" s="65"/>
      <c r="P84" s="65"/>
      <c r="Q84" s="65"/>
      <c r="R84" s="65"/>
      <c r="S84" s="65"/>
      <c r="T84" s="65"/>
      <c r="U84" s="65"/>
      <c r="V84" s="65"/>
      <c r="W84" s="417"/>
      <c r="X84" s="417"/>
      <c r="Y84" s="94"/>
      <c r="Z84" s="65"/>
      <c r="AA84" s="413"/>
      <c r="AB84" s="65"/>
      <c r="AC84" s="65"/>
    </row>
    <row r="85" spans="1:29">
      <c r="A85" s="65"/>
      <c r="B85" s="103"/>
      <c r="C85" s="65"/>
      <c r="D85" s="65"/>
      <c r="E85" s="67"/>
      <c r="F85" s="65"/>
      <c r="G85" s="65"/>
      <c r="H85" s="65"/>
      <c r="I85" s="65"/>
      <c r="J85" s="413"/>
      <c r="K85" s="65"/>
      <c r="L85" s="65"/>
      <c r="M85" s="65"/>
      <c r="N85" s="65"/>
      <c r="O85" s="65"/>
      <c r="P85" s="103"/>
      <c r="Q85" s="65"/>
      <c r="R85" s="65"/>
      <c r="S85" s="65"/>
      <c r="T85" s="65"/>
      <c r="U85" s="65"/>
      <c r="V85" s="65"/>
      <c r="W85" s="65"/>
      <c r="X85" s="65"/>
      <c r="Y85" s="65"/>
      <c r="Z85" s="65"/>
      <c r="AA85" s="65"/>
      <c r="AB85" s="65"/>
      <c r="AC85" s="65"/>
    </row>
    <row r="86" spans="1:29">
      <c r="A86" s="65"/>
      <c r="B86" s="103"/>
      <c r="C86" s="103"/>
      <c r="D86" s="103"/>
      <c r="E86" s="103"/>
      <c r="F86" s="65"/>
      <c r="G86" s="65"/>
      <c r="H86" s="65"/>
      <c r="I86" s="65"/>
      <c r="J86" s="413"/>
      <c r="K86" s="65"/>
      <c r="L86" s="65"/>
      <c r="M86" s="65"/>
      <c r="N86" s="65"/>
      <c r="O86" s="65"/>
      <c r="P86" s="103"/>
      <c r="Q86" s="65"/>
      <c r="R86" s="65"/>
      <c r="S86" s="65"/>
      <c r="T86" s="65"/>
      <c r="U86" s="65"/>
      <c r="V86" s="65"/>
      <c r="W86" s="65"/>
      <c r="X86" s="65"/>
      <c r="Y86" s="65"/>
      <c r="Z86" s="65"/>
      <c r="AA86" s="65"/>
      <c r="AB86" s="65"/>
      <c r="AC86" s="65"/>
    </row>
    <row r="87" spans="1:29">
      <c r="A87" s="65"/>
      <c r="B87" s="103"/>
      <c r="C87" s="103"/>
      <c r="D87" s="103"/>
      <c r="E87" s="103"/>
      <c r="F87" s="65"/>
      <c r="G87" s="65"/>
      <c r="H87" s="65"/>
      <c r="I87" s="65"/>
      <c r="J87" s="65"/>
      <c r="K87" s="65"/>
      <c r="L87" s="65"/>
      <c r="M87" s="65"/>
      <c r="N87" s="65"/>
      <c r="O87" s="65"/>
      <c r="P87" s="103"/>
      <c r="Q87" s="65"/>
      <c r="R87" s="65"/>
      <c r="S87" s="65"/>
      <c r="T87" s="65"/>
      <c r="U87" s="65"/>
      <c r="V87" s="65"/>
      <c r="W87" s="418"/>
      <c r="X87" s="418"/>
      <c r="Y87" s="67"/>
      <c r="Z87" s="65"/>
      <c r="AA87" s="65"/>
      <c r="AB87" s="65"/>
      <c r="AC87" s="65"/>
    </row>
    <row r="88" spans="1:29">
      <c r="A88" s="65"/>
      <c r="B88" s="103"/>
      <c r="C88" s="103"/>
      <c r="D88" s="103"/>
      <c r="E88" s="103"/>
      <c r="F88" s="65"/>
      <c r="G88" s="65"/>
      <c r="H88" s="65"/>
      <c r="I88" s="65"/>
      <c r="J88" s="67"/>
      <c r="K88" s="65"/>
      <c r="L88" s="65"/>
      <c r="M88" s="65"/>
      <c r="N88" s="65"/>
      <c r="O88" s="65"/>
      <c r="P88" s="103"/>
      <c r="Q88" s="65"/>
      <c r="R88" s="65"/>
      <c r="S88" s="65"/>
      <c r="T88" s="65"/>
      <c r="U88" s="65"/>
      <c r="V88" s="65"/>
      <c r="W88" s="65"/>
      <c r="X88" s="65"/>
      <c r="Y88" s="65"/>
      <c r="Z88" s="65"/>
      <c r="AA88" s="65"/>
      <c r="AB88" s="65"/>
      <c r="AC88" s="65"/>
    </row>
    <row r="89" spans="1:29">
      <c r="A89" s="65"/>
      <c r="B89" s="65"/>
      <c r="C89" s="65"/>
      <c r="D89" s="65"/>
      <c r="E89" s="65"/>
      <c r="F89" s="65"/>
      <c r="G89" s="65"/>
      <c r="H89" s="65"/>
      <c r="I89" s="65"/>
      <c r="J89" s="65"/>
      <c r="K89" s="65"/>
      <c r="L89" s="65"/>
      <c r="M89" s="65"/>
      <c r="N89" s="65"/>
      <c r="O89" s="65"/>
      <c r="P89" s="103"/>
      <c r="Q89" s="65"/>
      <c r="R89" s="65"/>
      <c r="S89" s="65"/>
      <c r="T89" s="65"/>
      <c r="U89" s="65"/>
      <c r="V89" s="65"/>
      <c r="W89" s="65"/>
      <c r="X89" s="65"/>
      <c r="Y89" s="65"/>
      <c r="Z89" s="65"/>
      <c r="AA89" s="65"/>
      <c r="AB89" s="65"/>
      <c r="AC89" s="65"/>
    </row>
    <row r="90" spans="1:29" ht="12">
      <c r="A90" s="65"/>
      <c r="B90" s="65"/>
      <c r="C90" s="65"/>
      <c r="D90" s="65"/>
      <c r="E90" s="65"/>
      <c r="F90" s="65"/>
      <c r="G90" s="65"/>
      <c r="H90" s="65"/>
      <c r="I90" s="65"/>
      <c r="J90" s="67"/>
      <c r="K90" s="65"/>
      <c r="L90" s="65"/>
      <c r="M90" s="65"/>
      <c r="N90" s="65"/>
      <c r="O90" s="65"/>
      <c r="P90" s="65"/>
      <c r="Q90" s="65"/>
      <c r="R90" s="65"/>
      <c r="S90" s="65"/>
      <c r="T90" s="65"/>
      <c r="U90" s="65"/>
      <c r="V90" s="65"/>
      <c r="W90" s="65"/>
      <c r="X90" s="65"/>
      <c r="Y90" s="65"/>
      <c r="Z90" s="65"/>
      <c r="AA90" s="65"/>
      <c r="AB90" s="65"/>
      <c r="AC90" s="65"/>
    </row>
    <row r="91" spans="1:29">
      <c r="A91" s="65"/>
      <c r="B91" s="65"/>
      <c r="C91" s="67"/>
      <c r="D91" s="65"/>
      <c r="E91" s="67"/>
      <c r="F91" s="65"/>
      <c r="G91" s="65"/>
      <c r="H91" s="65"/>
      <c r="I91" s="65"/>
      <c r="J91" s="65"/>
      <c r="K91" s="65"/>
      <c r="L91" s="65"/>
      <c r="M91" s="65"/>
      <c r="N91" s="65"/>
      <c r="O91" s="65"/>
      <c r="P91" s="103"/>
      <c r="Q91" s="65"/>
      <c r="R91" s="65"/>
      <c r="S91" s="65"/>
      <c r="T91" s="65"/>
      <c r="U91" s="65"/>
      <c r="V91" s="65"/>
      <c r="W91" s="65"/>
      <c r="X91" s="65"/>
      <c r="Y91" s="65"/>
      <c r="Z91" s="65"/>
      <c r="AA91" s="65"/>
      <c r="AB91" s="65"/>
      <c r="AC91" s="65"/>
    </row>
    <row r="92" spans="1:29" ht="12">
      <c r="A92" s="65"/>
      <c r="B92" s="65"/>
      <c r="C92" s="65"/>
      <c r="D92" s="65"/>
      <c r="E92" s="406"/>
      <c r="F92" s="406"/>
      <c r="G92" s="406"/>
      <c r="H92" s="65"/>
      <c r="I92" s="65"/>
      <c r="J92" s="65"/>
      <c r="K92" s="65"/>
      <c r="L92" s="65"/>
      <c r="M92" s="65"/>
      <c r="N92" s="65"/>
      <c r="O92" s="65"/>
      <c r="P92" s="65"/>
      <c r="Q92" s="65"/>
      <c r="R92" s="65"/>
      <c r="S92" s="65"/>
      <c r="T92" s="65"/>
      <c r="U92" s="65"/>
      <c r="V92" s="65"/>
      <c r="W92" s="65"/>
      <c r="X92" s="65"/>
      <c r="Y92" s="65"/>
      <c r="Z92" s="65"/>
      <c r="AA92" s="65"/>
      <c r="AB92" s="65"/>
      <c r="AC92" s="65"/>
    </row>
    <row r="93" spans="1:29" ht="12">
      <c r="A93" s="65"/>
      <c r="B93" s="65"/>
      <c r="C93" s="65"/>
      <c r="D93" s="65"/>
      <c r="E93" s="65"/>
      <c r="F93" s="65"/>
      <c r="G93" s="65"/>
      <c r="H93" s="65"/>
      <c r="I93" s="65"/>
      <c r="J93" s="65"/>
      <c r="K93" s="65"/>
      <c r="L93" s="65"/>
      <c r="M93" s="65"/>
      <c r="N93" s="65"/>
      <c r="O93" s="65"/>
      <c r="P93" s="65"/>
      <c r="Q93" s="65"/>
      <c r="R93" s="65"/>
      <c r="S93" s="65"/>
      <c r="T93" s="65"/>
      <c r="U93" s="65"/>
      <c r="V93" s="65"/>
      <c r="W93" s="65"/>
      <c r="X93" s="65"/>
      <c r="Y93" s="65"/>
      <c r="Z93" s="65"/>
      <c r="AA93" s="65"/>
      <c r="AB93" s="65"/>
      <c r="AC93" s="65"/>
    </row>
    <row r="94" spans="1:29">
      <c r="A94" s="65"/>
      <c r="B94" s="103"/>
      <c r="C94" s="103"/>
      <c r="D94" s="65"/>
      <c r="E94" s="67"/>
      <c r="F94" s="65"/>
      <c r="G94" s="65"/>
      <c r="H94" s="65"/>
      <c r="I94" s="65"/>
      <c r="J94" s="413"/>
      <c r="K94" s="65"/>
      <c r="L94" s="65"/>
      <c r="M94" s="65"/>
      <c r="N94" s="65"/>
      <c r="O94" s="65"/>
      <c r="P94" s="65"/>
      <c r="Q94" s="65"/>
      <c r="R94" s="65"/>
      <c r="S94" s="65"/>
      <c r="T94" s="65"/>
      <c r="U94" s="65"/>
      <c r="V94" s="65"/>
      <c r="W94" s="65"/>
      <c r="X94" s="65"/>
      <c r="Y94" s="65"/>
      <c r="Z94" s="65"/>
      <c r="AA94" s="65"/>
      <c r="AB94" s="65"/>
      <c r="AC94" s="65"/>
    </row>
    <row r="95" spans="1:29">
      <c r="A95" s="65"/>
      <c r="B95" s="103"/>
      <c r="C95" s="103"/>
      <c r="D95" s="65"/>
      <c r="E95" s="65"/>
      <c r="F95" s="65"/>
      <c r="G95" s="65"/>
      <c r="H95" s="65"/>
      <c r="I95" s="65"/>
      <c r="J95" s="413"/>
      <c r="K95" s="65"/>
      <c r="L95" s="65"/>
      <c r="M95" s="65"/>
      <c r="N95" s="65"/>
      <c r="O95" s="65"/>
      <c r="P95" s="65"/>
      <c r="Q95" s="65"/>
      <c r="R95" s="65"/>
      <c r="S95" s="65"/>
      <c r="T95" s="65"/>
      <c r="U95" s="65"/>
      <c r="V95" s="65"/>
      <c r="W95" s="65"/>
      <c r="X95" s="65"/>
      <c r="Y95" s="65"/>
      <c r="Z95" s="65"/>
      <c r="AA95" s="65"/>
      <c r="AB95" s="65"/>
      <c r="AC95" s="65"/>
    </row>
    <row r="96" spans="1:29">
      <c r="A96" s="65"/>
      <c r="B96" s="103"/>
      <c r="C96" s="103"/>
      <c r="D96" s="65"/>
      <c r="E96" s="65"/>
      <c r="F96" s="65"/>
      <c r="G96" s="65"/>
      <c r="H96" s="65"/>
      <c r="I96" s="65"/>
      <c r="J96" s="65"/>
      <c r="K96" s="65"/>
      <c r="L96" s="65"/>
      <c r="M96" s="65"/>
      <c r="N96" s="65"/>
      <c r="O96" s="65"/>
      <c r="P96" s="103"/>
      <c r="Q96" s="65"/>
      <c r="R96" s="65"/>
      <c r="S96" s="65"/>
      <c r="T96" s="65"/>
      <c r="U96" s="65"/>
      <c r="V96" s="65"/>
      <c r="W96" s="65"/>
      <c r="X96" s="65"/>
      <c r="Y96" s="65"/>
      <c r="Z96" s="65"/>
      <c r="AA96" s="65"/>
      <c r="AB96" s="65"/>
      <c r="AC96" s="65"/>
    </row>
    <row r="97" spans="1:29">
      <c r="A97" s="65"/>
      <c r="B97" s="103"/>
      <c r="C97" s="103"/>
      <c r="D97" s="65"/>
      <c r="E97" s="65"/>
      <c r="F97" s="65"/>
      <c r="G97" s="65"/>
      <c r="H97" s="65"/>
      <c r="I97" s="65"/>
      <c r="J97" s="67"/>
      <c r="K97" s="65"/>
      <c r="L97" s="65"/>
      <c r="M97" s="65"/>
      <c r="N97" s="65"/>
      <c r="O97" s="65"/>
      <c r="P97" s="103"/>
      <c r="Q97" s="65"/>
      <c r="R97" s="65"/>
      <c r="S97" s="65"/>
      <c r="T97" s="65"/>
      <c r="U97" s="65"/>
      <c r="V97" s="65"/>
      <c r="W97" s="65"/>
      <c r="X97" s="65"/>
      <c r="Y97" s="65"/>
      <c r="Z97" s="65"/>
      <c r="AA97" s="65"/>
      <c r="AB97" s="65"/>
      <c r="AC97" s="65"/>
    </row>
    <row r="98" spans="1:29">
      <c r="A98" s="65"/>
      <c r="B98" s="65"/>
      <c r="C98" s="65"/>
      <c r="D98" s="65"/>
      <c r="E98" s="65"/>
      <c r="F98" s="65"/>
      <c r="G98" s="65"/>
      <c r="H98" s="65"/>
      <c r="I98" s="65"/>
      <c r="J98" s="65"/>
      <c r="K98" s="65"/>
      <c r="L98" s="65"/>
      <c r="M98" s="65"/>
      <c r="N98" s="65"/>
      <c r="O98" s="65"/>
      <c r="P98" s="103"/>
      <c r="Q98" s="65"/>
      <c r="R98" s="65"/>
      <c r="S98" s="65"/>
      <c r="T98" s="65"/>
      <c r="U98" s="65"/>
      <c r="V98" s="65"/>
      <c r="W98" s="65"/>
      <c r="X98" s="65"/>
      <c r="Y98" s="65"/>
      <c r="Z98" s="65"/>
      <c r="AA98" s="65"/>
      <c r="AB98" s="65"/>
      <c r="AC98" s="65"/>
    </row>
    <row r="99" spans="1:29" ht="12">
      <c r="A99" s="65"/>
      <c r="B99" s="65"/>
      <c r="C99" s="65"/>
      <c r="D99" s="65"/>
      <c r="E99" s="65"/>
      <c r="F99" s="65"/>
      <c r="G99" s="65"/>
      <c r="H99" s="65"/>
      <c r="I99" s="65"/>
      <c r="J99" s="67"/>
      <c r="K99" s="65"/>
      <c r="L99" s="65"/>
      <c r="M99" s="65"/>
      <c r="N99" s="65"/>
      <c r="O99" s="65"/>
      <c r="P99" s="65"/>
      <c r="Q99" s="65"/>
      <c r="R99" s="65"/>
      <c r="S99" s="65"/>
      <c r="T99" s="65"/>
      <c r="U99" s="65"/>
      <c r="V99" s="65"/>
      <c r="W99" s="65"/>
      <c r="X99" s="65"/>
      <c r="Y99" s="65"/>
      <c r="Z99" s="65"/>
      <c r="AA99" s="65"/>
      <c r="AB99" s="65"/>
      <c r="AC99" s="65"/>
    </row>
    <row r="100" spans="1:29">
      <c r="A100" s="65"/>
      <c r="B100" s="65"/>
      <c r="C100" s="67"/>
      <c r="D100" s="65"/>
      <c r="E100" s="67"/>
      <c r="F100" s="65"/>
      <c r="G100" s="65"/>
      <c r="H100" s="65"/>
      <c r="I100" s="65"/>
      <c r="J100" s="65"/>
      <c r="K100" s="65"/>
      <c r="L100" s="65"/>
      <c r="M100" s="65"/>
      <c r="N100" s="65"/>
      <c r="O100" s="65"/>
      <c r="P100" s="103"/>
      <c r="Q100" s="65"/>
      <c r="R100" s="65"/>
      <c r="S100" s="65"/>
      <c r="T100" s="65"/>
      <c r="U100" s="65"/>
      <c r="V100" s="65"/>
      <c r="W100" s="65"/>
      <c r="X100" s="65"/>
      <c r="Y100" s="65"/>
      <c r="Z100" s="65"/>
      <c r="AA100" s="413"/>
      <c r="AB100" s="65"/>
      <c r="AC100" s="65"/>
    </row>
    <row r="101" spans="1:29" ht="12">
      <c r="A101" s="65"/>
      <c r="B101" s="65"/>
      <c r="C101" s="65"/>
      <c r="D101" s="65"/>
      <c r="E101" s="406"/>
      <c r="F101" s="406"/>
      <c r="G101" s="406"/>
      <c r="H101" s="65"/>
      <c r="I101" s="65"/>
      <c r="J101" s="65"/>
      <c r="K101" s="65"/>
      <c r="L101" s="65"/>
      <c r="M101" s="65"/>
      <c r="N101" s="65"/>
      <c r="O101" s="65"/>
      <c r="P101" s="65"/>
      <c r="Q101" s="65"/>
      <c r="R101" s="65"/>
      <c r="S101" s="65"/>
      <c r="T101" s="65"/>
      <c r="U101" s="65"/>
      <c r="V101" s="65"/>
      <c r="W101" s="65"/>
      <c r="X101" s="65"/>
      <c r="Y101" s="65"/>
      <c r="Z101" s="65"/>
      <c r="AA101" s="413"/>
      <c r="AB101" s="65"/>
      <c r="AC101" s="65"/>
    </row>
    <row r="102" spans="1:29" ht="12">
      <c r="A102" s="65"/>
      <c r="B102" s="65"/>
      <c r="C102" s="65"/>
      <c r="D102" s="65"/>
      <c r="E102" s="65"/>
      <c r="F102" s="65"/>
      <c r="G102" s="65"/>
      <c r="H102" s="65"/>
      <c r="I102" s="65"/>
      <c r="J102" s="65"/>
      <c r="K102" s="65"/>
      <c r="L102" s="65"/>
      <c r="M102" s="65"/>
      <c r="N102" s="65"/>
      <c r="O102" s="65"/>
      <c r="P102" s="65"/>
      <c r="Q102" s="65"/>
      <c r="R102" s="65"/>
      <c r="S102" s="65"/>
      <c r="T102" s="65"/>
      <c r="U102" s="65"/>
      <c r="V102" s="65"/>
      <c r="W102" s="65"/>
      <c r="X102" s="65"/>
      <c r="Y102" s="65"/>
      <c r="Z102" s="65"/>
      <c r="AA102" s="413"/>
      <c r="AB102" s="65"/>
      <c r="AC102" s="65"/>
    </row>
    <row r="103" spans="1:29">
      <c r="A103" s="65"/>
      <c r="B103" s="103"/>
      <c r="C103" s="103"/>
      <c r="D103" s="103"/>
      <c r="E103" s="67"/>
      <c r="F103" s="65"/>
      <c r="G103" s="65"/>
      <c r="H103" s="65"/>
      <c r="I103" s="65"/>
      <c r="J103" s="413"/>
      <c r="K103" s="65"/>
      <c r="L103" s="65"/>
      <c r="M103" s="65"/>
      <c r="N103" s="65"/>
      <c r="O103" s="65"/>
      <c r="P103" s="103"/>
      <c r="Q103" s="65"/>
      <c r="R103" s="65"/>
      <c r="S103" s="65"/>
      <c r="T103" s="65"/>
      <c r="U103" s="65"/>
      <c r="V103" s="65"/>
      <c r="W103" s="65"/>
      <c r="X103" s="65"/>
      <c r="Y103" s="65"/>
      <c r="Z103" s="65"/>
      <c r="AA103" s="65"/>
      <c r="AB103" s="65"/>
      <c r="AC103" s="65"/>
    </row>
    <row r="104" spans="1:29">
      <c r="A104" s="65"/>
      <c r="B104" s="103"/>
      <c r="C104" s="103"/>
      <c r="D104" s="103"/>
      <c r="E104" s="65"/>
      <c r="F104" s="65"/>
      <c r="G104" s="65"/>
      <c r="H104" s="65"/>
      <c r="I104" s="65"/>
      <c r="J104" s="413"/>
      <c r="K104" s="65"/>
      <c r="L104" s="65"/>
      <c r="M104" s="65"/>
      <c r="N104" s="65"/>
      <c r="O104" s="65"/>
      <c r="P104" s="103"/>
      <c r="Q104" s="65"/>
      <c r="R104" s="65"/>
      <c r="S104" s="65"/>
      <c r="T104" s="65"/>
      <c r="U104" s="65"/>
      <c r="V104" s="65"/>
      <c r="W104" s="65"/>
      <c r="X104" s="65"/>
      <c r="Y104" s="65"/>
      <c r="Z104" s="65"/>
      <c r="AA104" s="65"/>
      <c r="AB104" s="65"/>
      <c r="AC104" s="65"/>
    </row>
    <row r="105" spans="1:29">
      <c r="A105" s="65"/>
      <c r="B105" s="103"/>
      <c r="C105" s="103"/>
      <c r="D105" s="103"/>
      <c r="E105" s="65"/>
      <c r="F105" s="65"/>
      <c r="G105" s="65"/>
      <c r="H105" s="65"/>
      <c r="I105" s="65"/>
      <c r="J105" s="65"/>
      <c r="K105" s="65"/>
      <c r="L105" s="65"/>
      <c r="M105" s="65"/>
      <c r="N105" s="65"/>
      <c r="O105" s="65"/>
      <c r="P105" s="103"/>
      <c r="Q105" s="65"/>
      <c r="R105" s="65"/>
      <c r="S105" s="65"/>
      <c r="T105" s="65"/>
      <c r="U105" s="65"/>
      <c r="V105" s="65"/>
      <c r="W105" s="65"/>
      <c r="X105" s="65"/>
      <c r="Y105" s="65"/>
      <c r="Z105" s="65"/>
      <c r="AA105" s="65"/>
      <c r="AB105" s="65"/>
      <c r="AC105" s="65"/>
    </row>
    <row r="106" spans="1:29">
      <c r="A106" s="65"/>
      <c r="B106" s="103"/>
      <c r="C106" s="103"/>
      <c r="D106" s="103"/>
      <c r="E106" s="65"/>
      <c r="F106" s="65"/>
      <c r="G106" s="65"/>
      <c r="H106" s="65"/>
      <c r="I106" s="65"/>
      <c r="J106" s="67"/>
      <c r="K106" s="65"/>
      <c r="L106" s="65"/>
      <c r="M106" s="65"/>
      <c r="N106" s="65"/>
      <c r="O106" s="65"/>
      <c r="P106" s="103"/>
      <c r="Q106" s="65"/>
      <c r="R106" s="65"/>
      <c r="S106" s="65"/>
      <c r="T106" s="65"/>
      <c r="U106" s="65"/>
      <c r="V106" s="65"/>
      <c r="W106" s="65"/>
      <c r="X106" s="65"/>
      <c r="Y106" s="65"/>
      <c r="Z106" s="65"/>
      <c r="AA106" s="65"/>
      <c r="AB106" s="65"/>
      <c r="AC106" s="65"/>
    </row>
    <row r="107" spans="1:29">
      <c r="A107" s="65"/>
      <c r="B107" s="103"/>
      <c r="C107" s="103"/>
      <c r="D107" s="103"/>
      <c r="E107" s="65"/>
      <c r="F107" s="65"/>
      <c r="G107" s="65"/>
      <c r="H107" s="65"/>
      <c r="I107" s="65"/>
      <c r="J107" s="65"/>
      <c r="K107" s="65"/>
      <c r="L107" s="65"/>
      <c r="M107" s="65"/>
      <c r="N107" s="65"/>
      <c r="O107" s="65"/>
      <c r="P107" s="103"/>
      <c r="Q107" s="65"/>
      <c r="R107" s="65"/>
      <c r="S107" s="65"/>
      <c r="T107" s="65"/>
      <c r="U107" s="65"/>
      <c r="V107" s="65"/>
      <c r="W107" s="65"/>
      <c r="X107" s="65"/>
      <c r="Y107" s="65"/>
      <c r="Z107" s="65"/>
      <c r="AA107" s="65"/>
      <c r="AB107" s="65"/>
      <c r="AC107" s="65"/>
    </row>
    <row r="108" spans="1:29">
      <c r="A108" s="65"/>
      <c r="B108" s="103"/>
      <c r="C108" s="103"/>
      <c r="D108" s="103"/>
      <c r="E108" s="65"/>
      <c r="F108" s="65"/>
      <c r="G108" s="65"/>
      <c r="H108" s="65"/>
      <c r="I108" s="65"/>
      <c r="J108" s="67"/>
      <c r="K108" s="65"/>
      <c r="L108" s="65"/>
      <c r="M108" s="65"/>
      <c r="N108" s="65"/>
      <c r="O108" s="65"/>
      <c r="P108" s="65"/>
      <c r="Q108" s="65"/>
      <c r="R108" s="65"/>
      <c r="S108" s="65"/>
      <c r="T108" s="65"/>
      <c r="U108" s="65"/>
      <c r="V108" s="65"/>
      <c r="W108" s="65"/>
      <c r="X108" s="65"/>
      <c r="Y108" s="65"/>
      <c r="Z108" s="65"/>
      <c r="AA108" s="65"/>
      <c r="AB108" s="65"/>
      <c r="AC108" s="65"/>
    </row>
    <row r="109" spans="1:29">
      <c r="A109" s="65"/>
      <c r="B109" s="103"/>
      <c r="C109" s="103"/>
      <c r="D109" s="103"/>
      <c r="E109" s="65"/>
      <c r="F109" s="65"/>
      <c r="G109" s="65"/>
      <c r="H109" s="65"/>
      <c r="I109" s="65"/>
      <c r="J109" s="65"/>
      <c r="K109" s="65"/>
      <c r="L109" s="65"/>
      <c r="M109" s="65"/>
      <c r="N109" s="65"/>
      <c r="O109" s="65"/>
      <c r="P109" s="103"/>
      <c r="Q109" s="65"/>
      <c r="R109" s="65"/>
      <c r="S109" s="65"/>
      <c r="T109" s="65"/>
      <c r="U109" s="65"/>
      <c r="V109" s="65"/>
      <c r="W109" s="65"/>
      <c r="X109" s="65"/>
      <c r="Y109" s="65"/>
      <c r="Z109" s="65"/>
      <c r="AA109" s="65"/>
      <c r="AB109" s="65"/>
      <c r="AC109" s="65"/>
    </row>
    <row r="110" spans="1:29">
      <c r="A110" s="65"/>
      <c r="B110" s="103"/>
      <c r="C110" s="103"/>
      <c r="D110" s="103"/>
      <c r="E110" s="65"/>
      <c r="F110" s="65"/>
      <c r="G110" s="65"/>
      <c r="H110" s="65"/>
      <c r="I110" s="65"/>
      <c r="J110" s="65"/>
      <c r="K110" s="65"/>
      <c r="L110" s="65"/>
      <c r="M110" s="103"/>
      <c r="N110" s="65"/>
      <c r="O110" s="65"/>
      <c r="P110" s="103"/>
      <c r="Q110" s="65"/>
      <c r="R110" s="65"/>
      <c r="S110" s="65"/>
      <c r="T110" s="65"/>
      <c r="U110" s="65"/>
      <c r="V110" s="65"/>
      <c r="W110" s="65"/>
      <c r="X110" s="65"/>
      <c r="Y110" s="65"/>
      <c r="Z110" s="65"/>
      <c r="AA110" s="65"/>
      <c r="AB110" s="65"/>
      <c r="AC110" s="65"/>
    </row>
    <row r="111" spans="1:29">
      <c r="A111" s="65"/>
      <c r="B111" s="65"/>
      <c r="C111" s="65"/>
      <c r="D111" s="65"/>
      <c r="E111" s="65"/>
      <c r="F111" s="406"/>
      <c r="G111" s="406"/>
      <c r="H111" s="65"/>
      <c r="I111" s="65"/>
      <c r="J111" s="65"/>
      <c r="K111" s="65"/>
      <c r="L111" s="65"/>
      <c r="M111" s="103"/>
      <c r="N111" s="65"/>
      <c r="O111" s="65"/>
      <c r="P111" s="103"/>
      <c r="Q111" s="65"/>
      <c r="R111" s="65"/>
      <c r="S111" s="65"/>
      <c r="T111" s="65"/>
      <c r="U111" s="65"/>
      <c r="V111" s="65"/>
      <c r="W111" s="65"/>
      <c r="X111" s="65"/>
      <c r="Y111" s="65"/>
      <c r="Z111" s="65"/>
      <c r="AA111" s="65"/>
      <c r="AB111" s="65"/>
      <c r="AC111" s="65"/>
    </row>
    <row r="112" spans="1:29">
      <c r="A112" s="65"/>
      <c r="B112" s="65"/>
      <c r="C112" s="65"/>
      <c r="D112" s="65"/>
      <c r="E112" s="65"/>
      <c r="F112" s="406"/>
      <c r="G112" s="406"/>
      <c r="H112" s="99"/>
      <c r="I112" s="99"/>
      <c r="J112" s="99"/>
      <c r="K112" s="65"/>
      <c r="L112" s="65"/>
      <c r="M112" s="103"/>
      <c r="N112" s="65"/>
      <c r="O112" s="65"/>
      <c r="P112" s="103"/>
      <c r="Q112" s="65"/>
      <c r="R112" s="65"/>
      <c r="S112" s="65"/>
      <c r="T112" s="65"/>
      <c r="U112" s="65"/>
      <c r="V112" s="65"/>
      <c r="W112" s="65"/>
      <c r="X112" s="65"/>
      <c r="Y112" s="65"/>
      <c r="Z112" s="65"/>
      <c r="AA112" s="65"/>
      <c r="AB112" s="65"/>
      <c r="AC112" s="65"/>
    </row>
    <row r="113" spans="1:29">
      <c r="A113" s="65"/>
      <c r="B113" s="65"/>
      <c r="C113" s="65"/>
      <c r="D113" s="65"/>
      <c r="E113" s="65"/>
      <c r="F113" s="65"/>
      <c r="G113" s="65"/>
      <c r="H113" s="65"/>
      <c r="I113" s="65"/>
      <c r="J113" s="65"/>
      <c r="K113" s="65"/>
      <c r="L113" s="65"/>
      <c r="M113" s="103"/>
      <c r="N113" s="65"/>
      <c r="O113" s="65"/>
      <c r="P113" s="103"/>
      <c r="Q113" s="65"/>
      <c r="R113" s="65"/>
      <c r="S113" s="65"/>
      <c r="T113" s="65"/>
      <c r="U113" s="65"/>
      <c r="V113" s="65"/>
      <c r="W113" s="65"/>
      <c r="X113" s="65"/>
      <c r="Y113" s="65"/>
      <c r="Z113" s="65"/>
      <c r="AA113" s="65"/>
      <c r="AB113" s="65"/>
      <c r="AC113" s="65"/>
    </row>
    <row r="114" spans="1:29">
      <c r="A114" s="65"/>
      <c r="B114" s="65"/>
      <c r="C114" s="65"/>
      <c r="D114" s="65"/>
      <c r="E114" s="65"/>
      <c r="F114" s="65"/>
      <c r="G114" s="65"/>
      <c r="H114" s="65"/>
      <c r="I114" s="65"/>
      <c r="J114" s="65"/>
      <c r="K114" s="65"/>
      <c r="L114" s="65"/>
      <c r="M114" s="103"/>
      <c r="N114" s="65"/>
      <c r="O114" s="65"/>
      <c r="P114" s="103"/>
      <c r="Q114" s="65"/>
      <c r="R114" s="65"/>
      <c r="S114" s="65"/>
      <c r="T114" s="65"/>
      <c r="U114" s="65"/>
      <c r="V114" s="65"/>
      <c r="W114" s="65"/>
      <c r="X114" s="65"/>
      <c r="Y114" s="65"/>
      <c r="Z114" s="65"/>
      <c r="AA114" s="65"/>
      <c r="AB114" s="65"/>
      <c r="AC114" s="65"/>
    </row>
    <row r="115" spans="1:29" ht="12">
      <c r="A115" s="65"/>
      <c r="B115" s="65"/>
      <c r="C115" s="65"/>
      <c r="D115" s="65"/>
      <c r="E115" s="65"/>
      <c r="F115" s="65"/>
      <c r="G115" s="65"/>
      <c r="H115" s="65"/>
      <c r="I115" s="65"/>
      <c r="J115" s="65"/>
      <c r="K115" s="65"/>
      <c r="L115" s="419"/>
      <c r="M115" s="419"/>
      <c r="N115" s="65"/>
      <c r="O115" s="65"/>
      <c r="P115" s="65"/>
      <c r="Q115" s="65"/>
      <c r="R115" s="65"/>
      <c r="S115" s="65"/>
      <c r="T115" s="65"/>
      <c r="U115" s="65"/>
      <c r="V115" s="65"/>
      <c r="W115" s="65"/>
      <c r="X115" s="65"/>
      <c r="Y115" s="65"/>
      <c r="Z115" s="65"/>
      <c r="AA115" s="65"/>
      <c r="AB115" s="65"/>
      <c r="AC115" s="65"/>
    </row>
    <row r="116" spans="1:29" ht="12">
      <c r="A116" s="65"/>
      <c r="B116" s="65"/>
      <c r="C116" s="65"/>
      <c r="D116" s="65"/>
      <c r="E116" s="65"/>
      <c r="F116" s="65"/>
      <c r="G116" s="65"/>
      <c r="H116" s="65"/>
      <c r="I116" s="65"/>
      <c r="J116" s="65"/>
      <c r="K116" s="65"/>
      <c r="L116" s="419"/>
      <c r="M116" s="419"/>
      <c r="N116" s="65"/>
      <c r="O116" s="65"/>
      <c r="P116" s="65"/>
      <c r="Q116" s="65"/>
      <c r="R116" s="65"/>
      <c r="S116" s="65"/>
      <c r="T116" s="65"/>
      <c r="U116" s="65"/>
      <c r="V116" s="65"/>
      <c r="W116" s="65"/>
      <c r="X116" s="65"/>
      <c r="Y116" s="65"/>
      <c r="Z116" s="65"/>
      <c r="AA116" s="65"/>
      <c r="AB116" s="65"/>
      <c r="AC116" s="65"/>
    </row>
    <row r="117" spans="1:29" ht="12">
      <c r="A117" s="65"/>
      <c r="B117" s="65"/>
      <c r="C117" s="65"/>
      <c r="D117" s="65"/>
      <c r="E117" s="65"/>
      <c r="F117" s="65"/>
      <c r="G117" s="65"/>
      <c r="H117" s="65"/>
      <c r="I117" s="65"/>
      <c r="J117" s="413"/>
      <c r="K117" s="65"/>
      <c r="L117" s="65"/>
      <c r="M117" s="65"/>
      <c r="N117" s="65"/>
      <c r="O117" s="65"/>
      <c r="P117" s="65"/>
      <c r="Q117" s="65"/>
      <c r="R117" s="65"/>
      <c r="S117" s="65"/>
      <c r="T117" s="65"/>
      <c r="U117" s="65"/>
      <c r="V117" s="65"/>
      <c r="W117" s="65"/>
      <c r="X117" s="65"/>
      <c r="Y117" s="65"/>
      <c r="Z117" s="65"/>
      <c r="AA117" s="65"/>
      <c r="AB117" s="65"/>
      <c r="AC117" s="65"/>
    </row>
    <row r="118" spans="1:29" ht="12">
      <c r="A118" s="65"/>
      <c r="B118" s="65"/>
      <c r="C118" s="65"/>
      <c r="D118" s="65"/>
      <c r="E118" s="65"/>
      <c r="F118" s="65"/>
      <c r="G118" s="65"/>
      <c r="H118" s="65"/>
      <c r="I118" s="65"/>
      <c r="J118" s="413"/>
      <c r="K118" s="65"/>
      <c r="L118" s="65"/>
      <c r="M118" s="65"/>
      <c r="N118" s="65"/>
      <c r="O118" s="65"/>
      <c r="P118" s="65"/>
      <c r="Q118" s="65"/>
      <c r="R118" s="65"/>
      <c r="S118" s="65"/>
      <c r="T118" s="65"/>
      <c r="U118" s="65"/>
      <c r="V118" s="65"/>
      <c r="W118" s="65"/>
      <c r="X118" s="65"/>
      <c r="Y118" s="65"/>
      <c r="Z118" s="65"/>
      <c r="AA118" s="65"/>
      <c r="AB118" s="65"/>
      <c r="AC118" s="65"/>
    </row>
    <row r="119" spans="1:29">
      <c r="A119" s="65"/>
      <c r="B119" s="65"/>
      <c r="C119" s="65"/>
      <c r="D119" s="65"/>
      <c r="E119" s="65"/>
      <c r="F119" s="65"/>
      <c r="G119" s="65"/>
      <c r="H119" s="65"/>
      <c r="I119" s="65"/>
      <c r="J119" s="65"/>
      <c r="K119" s="65"/>
      <c r="L119" s="65"/>
      <c r="M119" s="65"/>
      <c r="N119" s="65"/>
      <c r="O119" s="65"/>
      <c r="P119" s="103"/>
      <c r="Q119" s="65"/>
      <c r="R119" s="65"/>
      <c r="S119" s="65"/>
      <c r="T119" s="65"/>
      <c r="U119" s="65"/>
      <c r="V119" s="65"/>
      <c r="W119" s="65"/>
      <c r="X119" s="65"/>
      <c r="Y119" s="65"/>
      <c r="Z119" s="65"/>
      <c r="AA119" s="65"/>
      <c r="AB119" s="65"/>
      <c r="AC119" s="65"/>
    </row>
    <row r="120" spans="1:29" ht="12">
      <c r="A120" s="65"/>
      <c r="B120" s="65"/>
      <c r="C120" s="65"/>
      <c r="D120" s="65"/>
      <c r="E120" s="406"/>
      <c r="F120" s="406"/>
      <c r="G120" s="406"/>
      <c r="H120" s="65"/>
      <c r="I120" s="65"/>
      <c r="J120" s="65"/>
      <c r="K120" s="65"/>
      <c r="L120" s="65"/>
      <c r="M120" s="65"/>
      <c r="N120" s="65"/>
      <c r="O120" s="65"/>
      <c r="P120" s="65"/>
      <c r="Q120" s="65"/>
      <c r="R120" s="65"/>
      <c r="S120" s="65"/>
      <c r="T120" s="65"/>
      <c r="U120" s="65"/>
      <c r="V120" s="65"/>
      <c r="W120" s="65"/>
      <c r="X120" s="65"/>
      <c r="Y120" s="65"/>
      <c r="Z120" s="65"/>
      <c r="AA120" s="65"/>
      <c r="AB120" s="65"/>
      <c r="AC120" s="65"/>
    </row>
    <row r="121" spans="1:29" ht="12">
      <c r="A121" s="65"/>
      <c r="B121" s="65"/>
      <c r="C121" s="65"/>
      <c r="D121" s="65"/>
      <c r="E121" s="406"/>
      <c r="F121" s="406"/>
      <c r="G121" s="406"/>
      <c r="H121" s="65"/>
      <c r="I121" s="65"/>
      <c r="J121" s="65"/>
      <c r="K121" s="65"/>
      <c r="L121" s="65"/>
      <c r="M121" s="65"/>
      <c r="N121" s="65"/>
      <c r="O121" s="65"/>
      <c r="P121" s="65"/>
      <c r="Q121" s="65"/>
      <c r="R121" s="65"/>
      <c r="S121" s="65"/>
      <c r="T121" s="65"/>
      <c r="U121" s="65"/>
      <c r="V121" s="65"/>
      <c r="W121" s="65"/>
      <c r="X121" s="65"/>
      <c r="Y121" s="65"/>
      <c r="Z121" s="65"/>
      <c r="AA121" s="65"/>
      <c r="AB121" s="65"/>
      <c r="AC121" s="65"/>
    </row>
    <row r="122" spans="1:29" ht="12">
      <c r="A122" s="65"/>
      <c r="B122" s="65"/>
      <c r="C122" s="65"/>
      <c r="D122" s="65"/>
      <c r="E122" s="65"/>
      <c r="F122" s="65"/>
      <c r="G122" s="65"/>
      <c r="H122" s="65"/>
      <c r="I122" s="65"/>
      <c r="J122" s="413"/>
      <c r="K122" s="65"/>
      <c r="L122" s="65"/>
      <c r="M122" s="65"/>
      <c r="N122" s="65"/>
      <c r="O122" s="65"/>
      <c r="P122" s="65"/>
      <c r="Q122" s="65"/>
      <c r="R122" s="65"/>
      <c r="S122" s="65"/>
      <c r="T122" s="65"/>
      <c r="U122" s="65"/>
      <c r="V122" s="65"/>
      <c r="W122" s="65"/>
      <c r="X122" s="65"/>
      <c r="Y122" s="65"/>
      <c r="Z122" s="65"/>
      <c r="AA122" s="65"/>
      <c r="AB122" s="65"/>
      <c r="AC122" s="65"/>
    </row>
    <row r="123" spans="1:29" ht="12">
      <c r="A123" s="65"/>
      <c r="B123" s="65"/>
      <c r="C123" s="65"/>
      <c r="D123" s="65"/>
      <c r="E123" s="65"/>
      <c r="F123" s="65"/>
      <c r="G123" s="65"/>
      <c r="H123" s="65"/>
      <c r="I123" s="65"/>
      <c r="J123" s="413"/>
      <c r="K123" s="65"/>
      <c r="L123" s="65"/>
      <c r="M123" s="65"/>
      <c r="N123" s="65"/>
      <c r="O123" s="65"/>
      <c r="P123" s="65"/>
      <c r="Q123" s="65"/>
      <c r="R123" s="65"/>
      <c r="S123" s="65"/>
      <c r="T123" s="65"/>
      <c r="U123" s="65"/>
      <c r="V123" s="65"/>
      <c r="W123" s="65"/>
      <c r="X123" s="65"/>
      <c r="Y123" s="65"/>
      <c r="Z123" s="65"/>
      <c r="AA123" s="413"/>
      <c r="AB123" s="65"/>
      <c r="AC123" s="65"/>
    </row>
    <row r="124" spans="1:29">
      <c r="A124" s="65"/>
      <c r="B124" s="65"/>
      <c r="C124" s="65"/>
      <c r="D124" s="65"/>
      <c r="E124" s="65"/>
      <c r="F124" s="65"/>
      <c r="G124" s="65"/>
      <c r="H124" s="65"/>
      <c r="I124" s="65"/>
      <c r="J124" s="65"/>
      <c r="K124" s="65"/>
      <c r="L124" s="65"/>
      <c r="M124" s="65"/>
      <c r="N124" s="65"/>
      <c r="O124" s="65"/>
      <c r="P124" s="103"/>
      <c r="Q124" s="65"/>
      <c r="R124" s="65"/>
      <c r="S124" s="65"/>
      <c r="T124" s="65"/>
      <c r="U124" s="65"/>
      <c r="V124" s="65"/>
      <c r="W124" s="65"/>
      <c r="X124" s="65"/>
      <c r="Y124" s="65"/>
      <c r="Z124" s="65"/>
      <c r="AA124" s="413"/>
      <c r="AB124" s="65"/>
      <c r="AC124" s="65"/>
    </row>
    <row r="125" spans="1:29" ht="12">
      <c r="A125" s="65"/>
      <c r="B125" s="65"/>
      <c r="C125" s="65"/>
      <c r="D125" s="65"/>
      <c r="E125" s="65"/>
      <c r="F125" s="65"/>
      <c r="G125" s="65"/>
      <c r="H125" s="65"/>
      <c r="I125" s="65"/>
      <c r="J125" s="65"/>
      <c r="K125" s="65"/>
      <c r="L125" s="65"/>
      <c r="M125" s="65"/>
      <c r="N125" s="65"/>
      <c r="O125" s="65"/>
      <c r="P125" s="65"/>
      <c r="Q125" s="65"/>
      <c r="R125" s="65"/>
      <c r="S125" s="65"/>
      <c r="T125" s="65"/>
      <c r="U125" s="65"/>
      <c r="V125" s="65"/>
      <c r="W125" s="65"/>
      <c r="X125" s="65"/>
      <c r="Y125" s="65"/>
      <c r="Z125" s="65"/>
      <c r="AA125" s="65"/>
      <c r="AB125" s="65"/>
      <c r="AC125" s="65"/>
    </row>
    <row r="126" spans="1:29" ht="12">
      <c r="A126" s="65"/>
      <c r="B126" s="65"/>
      <c r="C126" s="65"/>
      <c r="D126" s="65"/>
      <c r="E126" s="65"/>
      <c r="F126" s="65"/>
      <c r="G126" s="65"/>
      <c r="H126" s="65"/>
      <c r="I126" s="65"/>
      <c r="J126" s="65"/>
      <c r="K126" s="65"/>
      <c r="L126" s="65"/>
      <c r="M126" s="65"/>
      <c r="N126" s="65"/>
      <c r="O126" s="65"/>
      <c r="P126" s="65"/>
      <c r="Q126" s="65"/>
      <c r="R126" s="65"/>
      <c r="S126" s="65"/>
      <c r="T126" s="65"/>
      <c r="U126" s="65"/>
      <c r="V126" s="65"/>
      <c r="W126" s="65"/>
      <c r="X126" s="65"/>
      <c r="Y126" s="65"/>
      <c r="Z126" s="65"/>
      <c r="AA126" s="65"/>
      <c r="AB126" s="65"/>
      <c r="AC126" s="65"/>
    </row>
    <row r="127" spans="1:29">
      <c r="A127" s="65"/>
      <c r="B127" s="65"/>
      <c r="C127" s="65"/>
      <c r="D127" s="65"/>
      <c r="E127" s="65"/>
      <c r="F127" s="65"/>
      <c r="G127" s="65"/>
      <c r="H127" s="65"/>
      <c r="I127" s="65"/>
      <c r="J127" s="65"/>
      <c r="K127" s="65"/>
      <c r="L127" s="65"/>
      <c r="M127" s="65"/>
      <c r="N127" s="65"/>
      <c r="O127" s="65"/>
      <c r="P127" s="65"/>
      <c r="Q127" s="65"/>
      <c r="R127" s="65"/>
      <c r="S127" s="65"/>
      <c r="T127" s="65"/>
      <c r="U127" s="65"/>
      <c r="V127" s="65"/>
      <c r="W127" s="65"/>
      <c r="X127" s="65"/>
      <c r="Y127" s="65"/>
      <c r="Z127" s="65"/>
      <c r="AA127" s="103"/>
      <c r="AB127" s="103"/>
      <c r="AC127" s="65"/>
    </row>
    <row r="128" spans="1:29">
      <c r="A128" s="65"/>
      <c r="B128" s="65"/>
      <c r="C128" s="65"/>
      <c r="D128" s="65"/>
      <c r="E128" s="65"/>
      <c r="F128" s="65"/>
      <c r="G128" s="65"/>
      <c r="H128" s="65"/>
      <c r="I128" s="65"/>
      <c r="J128" s="65"/>
      <c r="K128" s="65"/>
      <c r="L128" s="65"/>
      <c r="M128" s="65"/>
      <c r="N128" s="65"/>
      <c r="O128" s="65"/>
      <c r="P128" s="65"/>
      <c r="Q128" s="65"/>
      <c r="R128" s="65"/>
      <c r="S128" s="65"/>
      <c r="T128" s="65"/>
      <c r="U128" s="65"/>
      <c r="V128" s="65"/>
      <c r="W128" s="65"/>
      <c r="X128" s="65"/>
      <c r="Y128" s="65"/>
      <c r="Z128" s="65"/>
      <c r="AA128" s="103"/>
      <c r="AB128" s="103"/>
      <c r="AC128" s="65"/>
    </row>
    <row r="129" spans="1:29" ht="12">
      <c r="A129" s="65"/>
      <c r="B129" s="65"/>
      <c r="C129" s="65"/>
      <c r="D129" s="65"/>
      <c r="E129" s="65"/>
      <c r="F129" s="65"/>
      <c r="G129" s="65"/>
      <c r="H129" s="65"/>
      <c r="I129" s="65"/>
      <c r="J129" s="413"/>
      <c r="K129" s="65"/>
      <c r="L129" s="65"/>
      <c r="M129" s="65"/>
      <c r="N129" s="65"/>
      <c r="O129" s="65"/>
      <c r="P129" s="65"/>
      <c r="Q129" s="65"/>
      <c r="R129" s="65"/>
      <c r="S129" s="65"/>
      <c r="T129" s="65"/>
      <c r="U129" s="65"/>
      <c r="V129" s="65"/>
      <c r="W129" s="65"/>
      <c r="X129" s="65"/>
      <c r="Y129" s="65"/>
      <c r="Z129" s="65"/>
      <c r="AA129" s="65"/>
      <c r="AB129" s="65"/>
      <c r="AC129" s="65"/>
    </row>
    <row r="130" spans="1:29" ht="12">
      <c r="A130" s="65"/>
      <c r="B130" s="65"/>
      <c r="C130" s="65"/>
      <c r="D130" s="65"/>
      <c r="E130" s="65"/>
      <c r="F130" s="65"/>
      <c r="G130" s="65"/>
      <c r="H130" s="65"/>
      <c r="I130" s="65"/>
      <c r="J130" s="413"/>
      <c r="K130" s="65"/>
      <c r="L130" s="65"/>
      <c r="M130" s="65"/>
      <c r="N130" s="65"/>
      <c r="O130" s="65"/>
      <c r="P130" s="65"/>
      <c r="Q130" s="65"/>
      <c r="R130" s="65"/>
      <c r="S130" s="65"/>
      <c r="T130" s="65"/>
      <c r="U130" s="65"/>
      <c r="V130" s="65"/>
      <c r="W130" s="65"/>
      <c r="X130" s="65"/>
      <c r="Y130" s="65"/>
      <c r="Z130" s="65"/>
      <c r="AA130" s="65"/>
      <c r="AB130" s="65"/>
      <c r="AC130" s="65"/>
    </row>
    <row r="131" spans="1:29" ht="12">
      <c r="A131" s="65"/>
      <c r="B131" s="65"/>
      <c r="C131" s="65"/>
      <c r="D131" s="65"/>
      <c r="E131" s="65"/>
      <c r="F131" s="65"/>
      <c r="G131" s="65"/>
      <c r="H131" s="65"/>
      <c r="I131" s="65"/>
      <c r="J131" s="65"/>
      <c r="K131" s="65"/>
      <c r="L131" s="65"/>
      <c r="M131" s="65"/>
      <c r="N131" s="65"/>
      <c r="O131" s="65"/>
      <c r="P131" s="65"/>
      <c r="Q131" s="65"/>
      <c r="R131" s="65"/>
      <c r="S131" s="65"/>
      <c r="T131" s="65"/>
      <c r="U131" s="65"/>
      <c r="V131" s="65"/>
      <c r="W131" s="65"/>
      <c r="X131" s="65"/>
      <c r="Y131" s="65"/>
      <c r="Z131" s="65"/>
      <c r="AA131" s="65"/>
      <c r="AB131" s="65"/>
      <c r="AC131" s="65"/>
    </row>
    <row r="132" spans="1:29" ht="12">
      <c r="A132" s="65"/>
      <c r="B132" s="65"/>
      <c r="C132" s="65"/>
      <c r="D132" s="65"/>
      <c r="E132" s="65"/>
      <c r="F132" s="65"/>
      <c r="G132" s="65"/>
      <c r="H132" s="65"/>
      <c r="I132" s="65"/>
      <c r="J132" s="65"/>
      <c r="K132" s="65"/>
      <c r="L132" s="65"/>
      <c r="M132" s="65"/>
      <c r="N132" s="65"/>
      <c r="O132" s="65"/>
      <c r="P132" s="65"/>
      <c r="Q132" s="65"/>
      <c r="R132" s="65"/>
      <c r="S132" s="65"/>
      <c r="T132" s="65"/>
      <c r="U132" s="65"/>
      <c r="V132" s="65"/>
      <c r="W132" s="65"/>
      <c r="X132" s="65"/>
      <c r="Y132" s="65"/>
      <c r="Z132" s="65"/>
      <c r="AA132" s="65"/>
      <c r="AB132" s="65"/>
      <c r="AC132" s="65"/>
    </row>
    <row r="133" spans="1:29" ht="12">
      <c r="A133" s="65"/>
      <c r="B133" s="65"/>
      <c r="C133" s="65"/>
      <c r="D133" s="65"/>
      <c r="E133" s="65"/>
      <c r="F133" s="65"/>
      <c r="G133" s="65"/>
      <c r="H133" s="65"/>
      <c r="I133" s="65"/>
      <c r="J133" s="65"/>
      <c r="K133" s="65"/>
      <c r="L133" s="65"/>
      <c r="M133" s="65"/>
      <c r="N133" s="65"/>
      <c r="O133" s="65"/>
      <c r="P133" s="65"/>
      <c r="Q133" s="65"/>
      <c r="R133" s="65"/>
      <c r="S133" s="65"/>
      <c r="T133" s="65"/>
      <c r="U133" s="65"/>
      <c r="V133" s="65"/>
      <c r="W133" s="65"/>
      <c r="X133" s="65"/>
      <c r="Y133" s="65"/>
      <c r="Z133" s="65"/>
      <c r="AA133" s="65"/>
      <c r="AB133" s="65"/>
      <c r="AC133" s="65"/>
    </row>
    <row r="134" spans="1:29" ht="12">
      <c r="A134" s="65"/>
      <c r="B134" s="65"/>
      <c r="C134" s="65"/>
      <c r="D134" s="65"/>
      <c r="E134" s="65"/>
      <c r="F134" s="65"/>
      <c r="G134" s="65"/>
      <c r="H134" s="65"/>
      <c r="I134" s="65"/>
      <c r="J134" s="413"/>
      <c r="K134" s="65"/>
      <c r="L134" s="65"/>
      <c r="M134" s="65"/>
      <c r="N134" s="65"/>
      <c r="O134" s="65"/>
      <c r="P134" s="65"/>
      <c r="Q134" s="65"/>
      <c r="R134" s="65"/>
      <c r="S134" s="65"/>
      <c r="T134" s="65"/>
      <c r="U134" s="65"/>
      <c r="V134" s="65"/>
      <c r="W134" s="65"/>
      <c r="X134" s="65"/>
      <c r="Y134" s="65"/>
      <c r="Z134" s="65"/>
      <c r="AA134" s="65"/>
      <c r="AB134" s="65"/>
      <c r="AC134" s="65"/>
    </row>
    <row r="135" spans="1:29" ht="13.5" customHeight="1">
      <c r="A135" s="65"/>
      <c r="B135" s="65"/>
      <c r="C135" s="65"/>
      <c r="D135" s="65"/>
      <c r="E135" s="65"/>
      <c r="F135" s="65"/>
      <c r="G135" s="65"/>
      <c r="H135" s="65"/>
      <c r="I135" s="65"/>
      <c r="J135" s="413"/>
      <c r="K135" s="65"/>
      <c r="L135" s="65"/>
      <c r="M135" s="65"/>
      <c r="N135" s="65"/>
      <c r="O135" s="65"/>
      <c r="P135" s="103"/>
      <c r="Q135" s="65"/>
      <c r="R135" s="65"/>
      <c r="S135" s="65"/>
      <c r="T135" s="65"/>
      <c r="U135" s="65"/>
      <c r="V135" s="65"/>
      <c r="W135" s="65"/>
      <c r="X135" s="65"/>
      <c r="Y135" s="65"/>
      <c r="Z135" s="65"/>
      <c r="AA135" s="65"/>
      <c r="AB135" s="65"/>
      <c r="AC135" s="65"/>
    </row>
    <row r="136" spans="1:29" ht="7.5" customHeight="1">
      <c r="A136" s="65"/>
      <c r="B136" s="65"/>
      <c r="C136" s="65"/>
      <c r="D136" s="65"/>
      <c r="E136" s="65"/>
      <c r="F136" s="65"/>
      <c r="G136" s="65"/>
      <c r="H136" s="65"/>
      <c r="I136" s="65"/>
      <c r="J136" s="65"/>
      <c r="K136" s="65"/>
      <c r="L136" s="65"/>
      <c r="M136" s="65"/>
      <c r="N136" s="65"/>
      <c r="O136" s="65"/>
      <c r="P136" s="65"/>
      <c r="Q136" s="65"/>
      <c r="R136" s="65"/>
      <c r="S136" s="65"/>
      <c r="T136" s="65"/>
      <c r="U136" s="65"/>
      <c r="V136" s="65"/>
      <c r="W136" s="65"/>
      <c r="X136" s="65"/>
      <c r="Y136" s="65"/>
      <c r="Z136" s="65"/>
      <c r="AA136" s="65"/>
      <c r="AB136" s="65"/>
      <c r="AC136" s="65"/>
    </row>
    <row r="137" spans="1:29" ht="7.5" customHeight="1">
      <c r="A137" s="65"/>
      <c r="B137" s="65"/>
      <c r="C137" s="65"/>
      <c r="D137" s="65"/>
      <c r="E137" s="65"/>
      <c r="F137" s="65"/>
      <c r="G137" s="65"/>
      <c r="H137" s="65"/>
      <c r="I137" s="65"/>
      <c r="J137" s="65"/>
      <c r="K137" s="65"/>
      <c r="L137" s="65"/>
      <c r="M137" s="65"/>
      <c r="N137" s="65"/>
      <c r="O137" s="65"/>
      <c r="P137" s="65"/>
      <c r="Q137" s="65"/>
      <c r="R137" s="65"/>
      <c r="S137" s="65"/>
      <c r="T137" s="65"/>
      <c r="U137" s="65"/>
      <c r="V137" s="65"/>
      <c r="W137" s="65"/>
      <c r="X137" s="65"/>
      <c r="Y137" s="65"/>
      <c r="Z137" s="65"/>
      <c r="AA137" s="65"/>
      <c r="AB137" s="65"/>
      <c r="AC137" s="65"/>
    </row>
    <row r="138" spans="1:29" ht="7.5" customHeight="1">
      <c r="A138" s="65"/>
      <c r="B138" s="65"/>
      <c r="C138" s="65"/>
      <c r="D138" s="65"/>
      <c r="E138" s="65"/>
      <c r="F138" s="65"/>
      <c r="G138" s="65"/>
      <c r="H138" s="65"/>
      <c r="I138" s="65"/>
      <c r="J138" s="65"/>
      <c r="K138" s="65"/>
      <c r="L138" s="65"/>
      <c r="M138" s="65"/>
      <c r="N138" s="65"/>
      <c r="O138" s="65"/>
      <c r="P138" s="65"/>
      <c r="Q138" s="65"/>
      <c r="R138" s="65"/>
      <c r="S138" s="65"/>
      <c r="T138" s="65"/>
      <c r="U138" s="65"/>
      <c r="V138" s="65"/>
      <c r="W138" s="65"/>
      <c r="X138" s="65"/>
      <c r="Y138" s="65"/>
      <c r="Z138" s="65"/>
      <c r="AA138" s="65"/>
      <c r="AB138" s="65"/>
      <c r="AC138" s="65"/>
    </row>
    <row r="139" spans="1:29" ht="13.5" customHeight="1">
      <c r="A139" s="65"/>
      <c r="B139" s="65"/>
      <c r="C139" s="65"/>
      <c r="D139" s="65"/>
      <c r="E139" s="65"/>
      <c r="F139" s="65"/>
      <c r="G139" s="65"/>
      <c r="H139" s="65"/>
      <c r="I139" s="65"/>
      <c r="J139" s="67"/>
      <c r="K139" s="65"/>
      <c r="L139" s="65"/>
      <c r="M139" s="65"/>
      <c r="N139" s="65"/>
      <c r="O139" s="65"/>
      <c r="P139" s="65"/>
      <c r="Q139" s="65"/>
      <c r="R139" s="65"/>
      <c r="S139" s="65"/>
      <c r="T139" s="65"/>
      <c r="U139" s="65"/>
      <c r="V139" s="65"/>
      <c r="W139" s="65"/>
      <c r="X139" s="65"/>
      <c r="Y139" s="65"/>
      <c r="Z139" s="65"/>
      <c r="AA139" s="65"/>
      <c r="AB139" s="65"/>
      <c r="AC139" s="65"/>
    </row>
    <row r="140" spans="1:29" ht="13.5" customHeight="1">
      <c r="A140" s="65"/>
      <c r="B140" s="65"/>
      <c r="C140" s="65"/>
      <c r="D140" s="65"/>
      <c r="E140" s="65"/>
      <c r="F140" s="65"/>
      <c r="G140" s="65"/>
      <c r="H140" s="65"/>
      <c r="I140" s="65"/>
      <c r="J140" s="67"/>
      <c r="K140" s="65"/>
      <c r="L140" s="65"/>
      <c r="M140" s="65"/>
      <c r="N140" s="65"/>
      <c r="O140" s="65"/>
      <c r="P140" s="65"/>
      <c r="Q140" s="65"/>
      <c r="R140" s="65"/>
      <c r="S140" s="65"/>
      <c r="T140" s="65"/>
      <c r="U140" s="65"/>
      <c r="V140" s="65"/>
      <c r="W140" s="65"/>
      <c r="X140" s="65"/>
      <c r="Y140" s="65"/>
      <c r="Z140" s="65"/>
      <c r="AA140" s="65"/>
      <c r="AB140" s="65"/>
      <c r="AC140" s="65"/>
    </row>
    <row r="141" spans="1:29" ht="13.5" customHeight="1">
      <c r="A141" s="65"/>
      <c r="B141" s="65"/>
      <c r="C141" s="65"/>
      <c r="D141" s="65"/>
      <c r="E141" s="65"/>
      <c r="F141" s="65"/>
      <c r="G141" s="65"/>
      <c r="H141" s="65"/>
      <c r="I141" s="65"/>
      <c r="J141" s="67"/>
      <c r="K141" s="65"/>
      <c r="L141" s="65"/>
      <c r="M141" s="65"/>
      <c r="N141" s="65"/>
      <c r="O141" s="65"/>
      <c r="P141" s="65"/>
      <c r="Q141" s="65"/>
      <c r="R141" s="65"/>
      <c r="S141" s="65"/>
      <c r="T141" s="65"/>
      <c r="U141" s="65"/>
      <c r="V141" s="65"/>
      <c r="W141" s="65"/>
      <c r="X141" s="65"/>
      <c r="Y141" s="65"/>
      <c r="Z141" s="65"/>
      <c r="AA141" s="65"/>
      <c r="AB141" s="65"/>
      <c r="AC141" s="65"/>
    </row>
    <row r="142" spans="1:29" ht="13.5" customHeight="1">
      <c r="A142" s="65"/>
      <c r="B142" s="65"/>
      <c r="C142" s="65"/>
      <c r="D142" s="65"/>
      <c r="E142" s="65"/>
      <c r="F142" s="65"/>
      <c r="G142" s="65"/>
      <c r="H142" s="65"/>
      <c r="I142" s="65"/>
      <c r="J142" s="67"/>
      <c r="K142" s="65"/>
      <c r="L142" s="65"/>
      <c r="M142" s="65"/>
      <c r="N142" s="65"/>
      <c r="O142" s="65"/>
      <c r="P142" s="65"/>
      <c r="Q142" s="65"/>
      <c r="R142" s="65"/>
      <c r="S142" s="65"/>
      <c r="T142" s="65"/>
      <c r="U142" s="65"/>
      <c r="V142" s="65"/>
      <c r="W142" s="65"/>
      <c r="X142" s="65"/>
      <c r="Y142" s="65"/>
      <c r="Z142" s="65"/>
      <c r="AA142" s="65"/>
      <c r="AB142" s="65"/>
      <c r="AC142" s="65"/>
    </row>
    <row r="143" spans="1:29" ht="13.5" customHeight="1">
      <c r="A143" s="65"/>
      <c r="B143" s="65"/>
      <c r="C143" s="65"/>
      <c r="D143" s="65"/>
      <c r="E143" s="65"/>
      <c r="F143" s="65"/>
      <c r="G143" s="65"/>
      <c r="H143" s="65"/>
      <c r="I143" s="65"/>
      <c r="J143" s="67"/>
      <c r="K143" s="65"/>
      <c r="L143" s="65"/>
      <c r="M143" s="65"/>
      <c r="N143" s="65"/>
      <c r="O143" s="65"/>
      <c r="P143" s="65"/>
      <c r="Q143" s="65"/>
      <c r="R143" s="65"/>
      <c r="S143" s="65"/>
      <c r="T143" s="65"/>
      <c r="U143" s="65"/>
      <c r="V143" s="65"/>
      <c r="W143" s="65"/>
      <c r="X143" s="65"/>
      <c r="Y143" s="65"/>
      <c r="Z143" s="65"/>
      <c r="AA143" s="65"/>
      <c r="AB143" s="65"/>
      <c r="AC143" s="65"/>
    </row>
    <row r="144" spans="1:29" ht="13.5" customHeight="1">
      <c r="A144" s="65"/>
      <c r="B144" s="65"/>
      <c r="C144" s="65"/>
      <c r="D144" s="65"/>
      <c r="E144" s="65"/>
      <c r="F144" s="65"/>
      <c r="G144" s="65"/>
      <c r="H144" s="65"/>
      <c r="I144" s="65"/>
      <c r="J144" s="65"/>
      <c r="K144" s="65"/>
      <c r="L144" s="65"/>
      <c r="M144" s="65"/>
      <c r="N144" s="65"/>
      <c r="O144" s="65"/>
      <c r="P144" s="65"/>
      <c r="Q144" s="65"/>
      <c r="R144" s="65"/>
      <c r="S144" s="65"/>
      <c r="T144" s="65"/>
      <c r="U144" s="65"/>
      <c r="V144" s="65"/>
      <c r="W144" s="65"/>
      <c r="X144" s="65"/>
      <c r="Y144" s="65"/>
      <c r="Z144" s="65"/>
      <c r="AA144" s="65"/>
      <c r="AB144" s="65"/>
      <c r="AC144" s="65"/>
    </row>
    <row r="145" spans="1:29" ht="13.5" customHeight="1">
      <c r="A145" s="65"/>
      <c r="B145" s="65"/>
      <c r="C145" s="65"/>
      <c r="D145" s="65"/>
      <c r="E145" s="65"/>
      <c r="F145" s="65"/>
      <c r="G145" s="65"/>
      <c r="H145" s="65"/>
      <c r="I145" s="65"/>
      <c r="J145" s="67"/>
      <c r="K145" s="65"/>
      <c r="L145" s="65"/>
      <c r="M145" s="65"/>
      <c r="N145" s="65"/>
      <c r="O145" s="65"/>
      <c r="P145" s="65"/>
      <c r="Q145" s="65"/>
      <c r="R145" s="65"/>
      <c r="S145" s="65"/>
      <c r="T145" s="65"/>
      <c r="U145" s="65"/>
      <c r="V145" s="65"/>
      <c r="W145" s="65"/>
      <c r="X145" s="65"/>
      <c r="Y145" s="65"/>
      <c r="Z145" s="65"/>
      <c r="AA145" s="65"/>
      <c r="AB145" s="65"/>
      <c r="AC145" s="65"/>
    </row>
    <row r="146" spans="1:29" ht="13.5" customHeight="1">
      <c r="A146" s="65"/>
      <c r="B146" s="65"/>
      <c r="C146" s="65"/>
      <c r="D146" s="65"/>
      <c r="E146" s="65"/>
      <c r="F146" s="65"/>
      <c r="G146" s="65"/>
      <c r="H146" s="65"/>
      <c r="I146" s="65"/>
      <c r="J146" s="65"/>
      <c r="K146" s="65"/>
      <c r="L146" s="65"/>
      <c r="M146" s="65"/>
      <c r="N146" s="65"/>
      <c r="O146" s="65"/>
      <c r="P146" s="65"/>
      <c r="Q146" s="65"/>
      <c r="R146" s="65"/>
      <c r="S146" s="65"/>
      <c r="T146" s="65"/>
      <c r="U146" s="65"/>
      <c r="V146" s="65"/>
      <c r="W146" s="65"/>
      <c r="X146" s="65"/>
      <c r="Y146" s="65"/>
      <c r="Z146" s="65"/>
      <c r="AA146" s="65"/>
      <c r="AB146" s="65"/>
      <c r="AC146" s="65"/>
    </row>
    <row r="147" spans="1:29" ht="13.5" customHeight="1">
      <c r="A147" s="65"/>
      <c r="B147" s="65"/>
      <c r="C147" s="65"/>
      <c r="D147" s="65"/>
      <c r="E147" s="65"/>
      <c r="F147" s="65"/>
      <c r="G147" s="65"/>
      <c r="H147" s="65"/>
      <c r="I147" s="65"/>
      <c r="J147" s="65"/>
      <c r="K147" s="65"/>
      <c r="L147" s="65"/>
      <c r="M147" s="65"/>
      <c r="N147" s="65"/>
      <c r="O147" s="65"/>
      <c r="P147" s="65"/>
      <c r="Q147" s="65"/>
      <c r="R147" s="65"/>
      <c r="S147" s="65"/>
      <c r="T147" s="65"/>
      <c r="U147" s="65"/>
      <c r="V147" s="65"/>
      <c r="W147" s="65"/>
      <c r="X147" s="65"/>
      <c r="Y147" s="65"/>
      <c r="Z147" s="65"/>
      <c r="AA147" s="65"/>
      <c r="AB147" s="65"/>
      <c r="AC147" s="65"/>
    </row>
  </sheetData>
  <mergeCells count="52">
    <mergeCell ref="J129:J130"/>
    <mergeCell ref="J134:J135"/>
    <mergeCell ref="F111:G112"/>
    <mergeCell ref="L115:M116"/>
    <mergeCell ref="J117:J118"/>
    <mergeCell ref="E120:G121"/>
    <mergeCell ref="J122:J123"/>
    <mergeCell ref="AA123:AA124"/>
    <mergeCell ref="W87:X87"/>
    <mergeCell ref="E92:G92"/>
    <mergeCell ref="J94:J95"/>
    <mergeCell ref="AA100:AA102"/>
    <mergeCell ref="E101:G101"/>
    <mergeCell ref="J103:J104"/>
    <mergeCell ref="AC77:AC78"/>
    <mergeCell ref="S79:S80"/>
    <mergeCell ref="W82:X84"/>
    <mergeCell ref="AA82:AA84"/>
    <mergeCell ref="E83:G83"/>
    <mergeCell ref="W77:X78"/>
    <mergeCell ref="AA77:AA78"/>
    <mergeCell ref="C65:C66"/>
    <mergeCell ref="J65:J66"/>
    <mergeCell ref="H68:H75"/>
    <mergeCell ref="J69:J70"/>
    <mergeCell ref="J72:J73"/>
    <mergeCell ref="E64:E65"/>
    <mergeCell ref="E75:E76"/>
    <mergeCell ref="J76:J77"/>
    <mergeCell ref="J85:J86"/>
    <mergeCell ref="J54:J55"/>
    <mergeCell ref="P55:P56"/>
    <mergeCell ref="S55:S56"/>
    <mergeCell ref="J61:J62"/>
    <mergeCell ref="AA74:AA75"/>
    <mergeCell ref="E18:E19"/>
    <mergeCell ref="J20:J23"/>
    <mergeCell ref="AE20:AI26"/>
    <mergeCell ref="J35:J37"/>
    <mergeCell ref="AF35:AJ39"/>
    <mergeCell ref="W40:X41"/>
    <mergeCell ref="AA40:AA42"/>
    <mergeCell ref="E41:G41"/>
    <mergeCell ref="AF42:AJ48"/>
    <mergeCell ref="W47:X48"/>
    <mergeCell ref="P48:P49"/>
    <mergeCell ref="AE4:AG4"/>
    <mergeCell ref="E10:E11"/>
    <mergeCell ref="J10:J11"/>
    <mergeCell ref="P10:P11"/>
    <mergeCell ref="AE12:AI16"/>
    <mergeCell ref="J14:J15"/>
  </mergeCells>
  <phoneticPr fontId="6"/>
  <hyperlinks>
    <hyperlink ref="S1" r:id="rId1" xr:uid="{5FC6E661-4CF5-4C4C-9254-B7C50170026B}"/>
  </hyperlinks>
  <printOptions horizontalCentered="1"/>
  <pageMargins left="0.59055118110236227" right="0.39370078740157483" top="0.78740157480314965" bottom="0.59055118110236227" header="0.51181102362204722" footer="0.51181102362204722"/>
  <pageSetup paperSize="9" scale="77" orientation="portrait" horizontalDpi="4294967292" r:id="rId2"/>
  <headerFooter alignWithMargins="0"/>
  <colBreaks count="1" manualBreakCount="1">
    <brk id="24" max="61" man="1"/>
  </colBreaks>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9230F4-77C2-4731-8567-001B20D841C5}">
  <sheetPr>
    <pageSetUpPr fitToPage="1"/>
  </sheetPr>
  <dimension ref="A1:V12"/>
  <sheetViews>
    <sheetView showGridLines="0" zoomScaleNormal="100" workbookViewId="0">
      <pane xSplit="4" ySplit="3" topLeftCell="E4" activePane="bottomRight" state="frozen"/>
      <selection pane="topRight" activeCell="E1" sqref="E1"/>
      <selection pane="bottomLeft" activeCell="A7" sqref="A7"/>
      <selection pane="bottomRight" activeCell="J13" sqref="J13"/>
    </sheetView>
  </sheetViews>
  <sheetFormatPr defaultColWidth="8.625" defaultRowHeight="18.75"/>
  <cols>
    <col min="1" max="1" width="10.75" style="110" hidden="1" customWidth="1"/>
    <col min="2" max="2" width="10.375" style="110" hidden="1" customWidth="1"/>
    <col min="3" max="3" width="9.875" style="110" hidden="1" customWidth="1"/>
    <col min="4" max="4" width="20.75" style="110" customWidth="1"/>
    <col min="5" max="5" width="13.875" style="110" bestFit="1" customWidth="1"/>
    <col min="6" max="6" width="11.5" style="110" customWidth="1"/>
    <col min="7" max="8" width="11.125" style="110" hidden="1" customWidth="1"/>
    <col min="9" max="9" width="20.5" style="110" customWidth="1"/>
    <col min="10" max="10" width="18.75" style="110" customWidth="1"/>
    <col min="11" max="14" width="8.625" style="110" hidden="1" customWidth="1"/>
    <col min="15" max="15" width="8.625" style="110" customWidth="1"/>
    <col min="16" max="16" width="7.75" style="110" customWidth="1"/>
    <col min="17" max="19" width="8.625" style="110"/>
    <col min="20" max="20" width="14.75" style="110" bestFit="1" customWidth="1"/>
    <col min="21" max="21" width="7" style="110" customWidth="1"/>
    <col min="22" max="16384" width="8.625" style="110"/>
  </cols>
  <sheetData>
    <row r="1" spans="1:22" ht="25.5">
      <c r="D1" s="155" t="s">
        <v>257</v>
      </c>
    </row>
    <row r="2" spans="1:22" ht="28.15" customHeight="1" thickBot="1">
      <c r="A2" s="108"/>
      <c r="B2" s="109"/>
      <c r="C2" s="109"/>
      <c r="D2" s="111"/>
      <c r="E2" s="111"/>
      <c r="F2" s="111"/>
      <c r="G2" s="109"/>
      <c r="H2" s="109"/>
      <c r="I2" s="109"/>
      <c r="J2" s="109"/>
      <c r="K2" s="109"/>
      <c r="L2" s="109"/>
      <c r="M2" s="109"/>
      <c r="N2" s="109"/>
      <c r="O2" s="109"/>
      <c r="P2" s="109"/>
      <c r="Q2" s="109"/>
      <c r="R2" s="109"/>
      <c r="S2" s="109"/>
      <c r="T2" s="109"/>
      <c r="U2" s="109"/>
      <c r="V2" s="109"/>
    </row>
    <row r="3" spans="1:22" s="114" customFormat="1" ht="40.15" customHeight="1" thickBot="1">
      <c r="A3" s="112" t="s">
        <v>209</v>
      </c>
      <c r="B3" s="112" t="s">
        <v>210</v>
      </c>
      <c r="C3" s="113" t="s">
        <v>211</v>
      </c>
      <c r="D3" s="122" t="s">
        <v>212</v>
      </c>
      <c r="E3" s="123" t="s">
        <v>213</v>
      </c>
      <c r="F3" s="123" t="s">
        <v>214</v>
      </c>
      <c r="G3" s="123" t="s">
        <v>215</v>
      </c>
      <c r="H3" s="123" t="s">
        <v>216</v>
      </c>
      <c r="I3" s="162" t="s">
        <v>259</v>
      </c>
      <c r="J3" s="162" t="s">
        <v>258</v>
      </c>
      <c r="K3" s="124"/>
      <c r="L3" s="124"/>
      <c r="M3" s="124"/>
      <c r="N3" s="124"/>
      <c r="O3" s="125" t="s">
        <v>250</v>
      </c>
      <c r="P3" s="126"/>
      <c r="Q3" s="126"/>
      <c r="R3" s="126"/>
      <c r="S3" s="126"/>
      <c r="T3" s="126"/>
      <c r="U3" s="127"/>
    </row>
    <row r="4" spans="1:22" s="140" customFormat="1" ht="40.15" customHeight="1" thickTop="1">
      <c r="A4" s="130" t="s">
        <v>217</v>
      </c>
      <c r="B4" s="130" t="s">
        <v>218</v>
      </c>
      <c r="C4" s="131" t="s">
        <v>219</v>
      </c>
      <c r="D4" s="349" t="s">
        <v>220</v>
      </c>
      <c r="E4" s="132" t="s">
        <v>243</v>
      </c>
      <c r="F4" s="156" t="s">
        <v>221</v>
      </c>
      <c r="G4" s="133" t="s">
        <v>222</v>
      </c>
      <c r="H4" s="134"/>
      <c r="I4" s="341" t="s">
        <v>223</v>
      </c>
      <c r="J4" s="346" t="s">
        <v>224</v>
      </c>
      <c r="K4" s="135" t="s">
        <v>225</v>
      </c>
      <c r="L4" s="136">
        <v>44894</v>
      </c>
      <c r="M4" s="137" t="s">
        <v>226</v>
      </c>
      <c r="N4" s="137" t="s">
        <v>227</v>
      </c>
      <c r="O4" s="138" t="s">
        <v>251</v>
      </c>
      <c r="P4" s="135"/>
      <c r="Q4" s="135"/>
      <c r="R4" s="135"/>
      <c r="S4" s="135"/>
      <c r="T4" s="135"/>
      <c r="U4" s="139"/>
    </row>
    <row r="5" spans="1:22" s="140" customFormat="1" ht="40.15" customHeight="1">
      <c r="A5" s="141" t="s">
        <v>217</v>
      </c>
      <c r="B5" s="141" t="s">
        <v>218</v>
      </c>
      <c r="C5" s="142" t="s">
        <v>219</v>
      </c>
      <c r="D5" s="350"/>
      <c r="E5" s="143" t="s">
        <v>244</v>
      </c>
      <c r="F5" s="157" t="s">
        <v>228</v>
      </c>
      <c r="G5" s="141" t="s">
        <v>229</v>
      </c>
      <c r="H5" s="144"/>
      <c r="I5" s="342"/>
      <c r="J5" s="347"/>
      <c r="K5" s="135" t="s">
        <v>225</v>
      </c>
      <c r="L5" s="136">
        <v>44894</v>
      </c>
      <c r="M5" s="137" t="s">
        <v>226</v>
      </c>
      <c r="N5" s="137" t="s">
        <v>227</v>
      </c>
      <c r="O5" s="138" t="s">
        <v>252</v>
      </c>
      <c r="P5" s="135"/>
      <c r="Q5" s="135" t="s">
        <v>230</v>
      </c>
      <c r="R5" s="135"/>
      <c r="S5" s="135"/>
      <c r="T5" s="135"/>
      <c r="U5" s="139"/>
    </row>
    <row r="6" spans="1:22" s="140" customFormat="1" ht="40.15" customHeight="1" thickBot="1">
      <c r="A6" s="145" t="s">
        <v>217</v>
      </c>
      <c r="B6" s="145" t="s">
        <v>218</v>
      </c>
      <c r="C6" s="146" t="s">
        <v>219</v>
      </c>
      <c r="D6" s="350"/>
      <c r="E6" s="132" t="s">
        <v>245</v>
      </c>
      <c r="F6" s="156" t="s">
        <v>231</v>
      </c>
      <c r="G6" s="133" t="s">
        <v>232</v>
      </c>
      <c r="H6" s="134"/>
      <c r="I6" s="343" t="s">
        <v>233</v>
      </c>
      <c r="J6" s="347"/>
      <c r="K6" s="147" t="s">
        <v>234</v>
      </c>
      <c r="L6" s="148">
        <v>44894</v>
      </c>
      <c r="M6" s="149" t="s">
        <v>226</v>
      </c>
      <c r="N6" s="149" t="s">
        <v>227</v>
      </c>
      <c r="O6" s="150" t="s">
        <v>251</v>
      </c>
      <c r="P6" s="147"/>
      <c r="Q6" s="151" t="s">
        <v>235</v>
      </c>
      <c r="R6" s="147"/>
      <c r="S6" s="147"/>
      <c r="T6" s="147"/>
      <c r="U6" s="152"/>
    </row>
    <row r="7" spans="1:22" s="140" customFormat="1" ht="40.15" customHeight="1" thickTop="1">
      <c r="A7" s="130" t="s">
        <v>236</v>
      </c>
      <c r="B7" s="130" t="s">
        <v>237</v>
      </c>
      <c r="C7" s="131" t="s">
        <v>238</v>
      </c>
      <c r="D7" s="351"/>
      <c r="E7" s="153" t="s">
        <v>241</v>
      </c>
      <c r="F7" s="158" t="s">
        <v>242</v>
      </c>
      <c r="G7" s="145" t="s">
        <v>239</v>
      </c>
      <c r="H7" s="145" t="s">
        <v>232</v>
      </c>
      <c r="I7" s="344"/>
      <c r="J7" s="348"/>
      <c r="O7" s="154" t="s">
        <v>253</v>
      </c>
      <c r="P7" s="135"/>
      <c r="Q7" s="135" t="s">
        <v>240</v>
      </c>
      <c r="R7" s="135"/>
      <c r="S7" s="135"/>
      <c r="T7" s="135"/>
      <c r="U7" s="139"/>
    </row>
    <row r="8" spans="1:22" s="140" customFormat="1" ht="40.5" customHeight="1">
      <c r="D8" s="128" t="s">
        <v>254</v>
      </c>
      <c r="E8" s="163" t="s">
        <v>260</v>
      </c>
      <c r="F8" s="164" t="s">
        <v>261</v>
      </c>
      <c r="G8" s="144"/>
      <c r="H8" s="144"/>
      <c r="I8" s="345"/>
      <c r="J8" s="129" t="s">
        <v>256</v>
      </c>
      <c r="K8" s="144"/>
      <c r="L8" s="144"/>
      <c r="M8" s="144"/>
      <c r="N8" s="144"/>
      <c r="O8" s="159">
        <v>2.0000000000000001E-4</v>
      </c>
      <c r="P8" s="165" t="s">
        <v>263</v>
      </c>
      <c r="Q8" s="147"/>
      <c r="R8" s="147"/>
      <c r="S8" s="147"/>
      <c r="T8" s="147"/>
      <c r="U8" s="152"/>
    </row>
    <row r="9" spans="1:22" ht="28.15" customHeight="1">
      <c r="D9" s="352" t="s">
        <v>255</v>
      </c>
      <c r="E9" s="353"/>
      <c r="F9" s="353"/>
      <c r="G9" s="353"/>
      <c r="H9" s="353"/>
      <c r="I9" s="353"/>
      <c r="J9" s="353"/>
      <c r="K9" s="161"/>
      <c r="L9" s="161"/>
      <c r="M9" s="161"/>
      <c r="N9" s="161"/>
      <c r="O9" s="161"/>
      <c r="P9" s="161"/>
      <c r="Q9" s="161"/>
      <c r="R9" s="109"/>
      <c r="S9" s="109"/>
      <c r="T9" s="109"/>
      <c r="U9" s="115"/>
    </row>
    <row r="10" spans="1:22" ht="78.599999999999994" customHeight="1" thickBot="1">
      <c r="D10" s="354"/>
      <c r="E10" s="355"/>
      <c r="F10" s="355"/>
      <c r="G10" s="355"/>
      <c r="H10" s="355"/>
      <c r="I10" s="355"/>
      <c r="J10" s="355"/>
      <c r="K10" s="160"/>
      <c r="L10" s="160"/>
      <c r="M10" s="160"/>
      <c r="N10" s="160"/>
      <c r="O10" s="160"/>
      <c r="P10" s="160"/>
      <c r="Q10" s="160"/>
      <c r="R10" s="116"/>
      <c r="S10" s="116"/>
      <c r="T10" s="116"/>
      <c r="U10" s="117"/>
    </row>
    <row r="11" spans="1:22">
      <c r="D11" s="109"/>
      <c r="E11" s="109"/>
      <c r="F11" s="109"/>
      <c r="G11" s="109"/>
      <c r="H11" s="109"/>
      <c r="I11" s="109"/>
      <c r="J11" s="109"/>
      <c r="P11" s="109"/>
      <c r="Q11" s="109"/>
      <c r="R11" s="109"/>
      <c r="S11" s="109"/>
      <c r="T11" s="109"/>
      <c r="U11" s="109"/>
    </row>
    <row r="12" spans="1:22">
      <c r="D12" s="109"/>
      <c r="E12" s="109"/>
      <c r="F12" s="109"/>
      <c r="G12" s="109"/>
      <c r="H12" s="109"/>
      <c r="I12" s="109"/>
      <c r="J12" s="109"/>
    </row>
  </sheetData>
  <mergeCells count="5">
    <mergeCell ref="I4:I5"/>
    <mergeCell ref="I6:I8"/>
    <mergeCell ref="J4:J7"/>
    <mergeCell ref="D4:D7"/>
    <mergeCell ref="D9:J10"/>
  </mergeCells>
  <phoneticPr fontId="6"/>
  <pageMargins left="0.47244094488188981" right="0.31496062992125984" top="1.1417322834645669" bottom="0.55118110236220474" header="0.31496062992125984" footer="0.11811023622047245"/>
  <pageSetup paperSize="9" scale="85"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4952BF-5137-4D6E-978C-6A157F4948F2}">
  <dimension ref="A1:G10"/>
  <sheetViews>
    <sheetView showGridLines="0" zoomScale="160" zoomScaleNormal="160" workbookViewId="0">
      <selection activeCell="D14" sqref="D14"/>
    </sheetView>
  </sheetViews>
  <sheetFormatPr defaultRowHeight="18.75"/>
  <cols>
    <col min="1" max="1" width="14.25" style="283" customWidth="1"/>
    <col min="2" max="5" width="9" style="283"/>
    <col min="6" max="6" width="13" style="283" bestFit="1" customWidth="1"/>
    <col min="7" max="7" width="14.875" style="283" bestFit="1" customWidth="1"/>
    <col min="8" max="16384" width="9" style="283"/>
  </cols>
  <sheetData>
    <row r="1" spans="1:7">
      <c r="A1" s="283" t="s">
        <v>411</v>
      </c>
    </row>
    <row r="3" spans="1:7">
      <c r="A3" s="336" t="s">
        <v>412</v>
      </c>
      <c r="B3" s="338" t="s">
        <v>413</v>
      </c>
      <c r="C3" s="338"/>
      <c r="D3" s="338" t="s">
        <v>419</v>
      </c>
      <c r="E3" s="338"/>
      <c r="F3" s="338" t="s">
        <v>414</v>
      </c>
      <c r="G3" s="340" t="s">
        <v>420</v>
      </c>
    </row>
    <row r="4" spans="1:7" ht="19.5" thickBot="1">
      <c r="A4" s="337"/>
      <c r="B4" s="284" t="s">
        <v>415</v>
      </c>
      <c r="C4" s="284" t="s">
        <v>416</v>
      </c>
      <c r="D4" s="284" t="s">
        <v>415</v>
      </c>
      <c r="E4" s="284" t="s">
        <v>416</v>
      </c>
      <c r="F4" s="339"/>
      <c r="G4" s="339"/>
    </row>
    <row r="5" spans="1:7" ht="19.5" thickTop="1">
      <c r="A5" s="285" t="s">
        <v>417</v>
      </c>
      <c r="B5" s="286">
        <v>7667</v>
      </c>
      <c r="C5" s="286">
        <f>B5*1.18</f>
        <v>9047.06</v>
      </c>
      <c r="D5" s="286">
        <v>8373</v>
      </c>
      <c r="E5" s="286">
        <f>D5*1.18</f>
        <v>9880.14</v>
      </c>
      <c r="F5" s="287">
        <f>E5/(C5+E5)</f>
        <v>0.52200748129675811</v>
      </c>
      <c r="G5" s="288">
        <v>2302697</v>
      </c>
    </row>
    <row r="6" spans="1:7">
      <c r="A6" s="289" t="s">
        <v>418</v>
      </c>
      <c r="B6" s="290">
        <v>5359</v>
      </c>
      <c r="C6" s="290">
        <f>B6*1.18</f>
        <v>6323.62</v>
      </c>
      <c r="D6" s="290">
        <v>7561</v>
      </c>
      <c r="E6" s="290">
        <f>D6*1.18</f>
        <v>8921.98</v>
      </c>
      <c r="F6" s="291">
        <f>((C6*F5)+E6)/(C6+E6)</f>
        <v>0.80173669444809037</v>
      </c>
      <c r="G6" s="292">
        <v>2304703</v>
      </c>
    </row>
    <row r="7" spans="1:7">
      <c r="F7" s="293"/>
    </row>
    <row r="8" spans="1:7">
      <c r="F8" s="293"/>
    </row>
    <row r="9" spans="1:7">
      <c r="F9" s="294"/>
    </row>
    <row r="10" spans="1:7">
      <c r="F10" s="295"/>
    </row>
  </sheetData>
  <mergeCells count="5">
    <mergeCell ref="A3:A4"/>
    <mergeCell ref="B3:C3"/>
    <mergeCell ref="D3:E3"/>
    <mergeCell ref="F3:F4"/>
    <mergeCell ref="G3:G4"/>
  </mergeCells>
  <phoneticPr fontId="6"/>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E86884-FBE6-47DF-A69B-6B406E32838E}">
  <dimension ref="B2:P33"/>
  <sheetViews>
    <sheetView showGridLines="0" topLeftCell="A7" zoomScaleNormal="100" workbookViewId="0">
      <selection activeCell="H13" sqref="G13:H13"/>
    </sheetView>
  </sheetViews>
  <sheetFormatPr defaultRowHeight="18.75"/>
  <cols>
    <col min="2" max="2" width="2.5" bestFit="1" customWidth="1"/>
    <col min="3" max="3" width="19.25" bestFit="1" customWidth="1"/>
    <col min="4" max="4" width="3.75" customWidth="1"/>
    <col min="5" max="5" width="16.75" bestFit="1" customWidth="1"/>
    <col min="6" max="11" width="22.625" customWidth="1"/>
    <col min="12" max="13" width="23.625" customWidth="1"/>
  </cols>
  <sheetData>
    <row r="2" spans="2:13">
      <c r="C2" t="s">
        <v>264</v>
      </c>
    </row>
    <row r="3" spans="2:13">
      <c r="J3" s="166" t="s">
        <v>265</v>
      </c>
      <c r="K3" s="167">
        <v>44971</v>
      </c>
    </row>
    <row r="5" spans="2:13" ht="19.5" thickBot="1">
      <c r="E5" t="s">
        <v>303</v>
      </c>
      <c r="F5" s="205" t="s">
        <v>302</v>
      </c>
      <c r="G5" t="s">
        <v>266</v>
      </c>
    </row>
    <row r="6" spans="2:13">
      <c r="C6" s="168" t="s">
        <v>267</v>
      </c>
      <c r="E6" s="169" t="s">
        <v>268</v>
      </c>
      <c r="F6" s="206" t="s">
        <v>63</v>
      </c>
      <c r="G6" s="170">
        <v>2212902</v>
      </c>
      <c r="H6" s="171">
        <v>2301903</v>
      </c>
      <c r="I6" s="171">
        <v>2301904</v>
      </c>
      <c r="J6" s="171">
        <v>2301905</v>
      </c>
      <c r="K6" s="171">
        <v>2302906</v>
      </c>
      <c r="L6" s="214">
        <v>2302907</v>
      </c>
      <c r="M6" s="356" t="s">
        <v>309</v>
      </c>
    </row>
    <row r="7" spans="2:13" ht="19.5" thickBot="1">
      <c r="C7" s="172" t="s">
        <v>269</v>
      </c>
      <c r="E7" s="173" t="s">
        <v>270</v>
      </c>
      <c r="F7" s="207" t="s">
        <v>63</v>
      </c>
      <c r="G7" s="174">
        <v>45289</v>
      </c>
      <c r="H7" s="175">
        <v>44954</v>
      </c>
      <c r="I7" s="175">
        <v>44956</v>
      </c>
      <c r="J7" s="175">
        <v>44957</v>
      </c>
      <c r="K7" s="175">
        <v>44968</v>
      </c>
      <c r="L7" s="215">
        <v>44971</v>
      </c>
      <c r="M7" s="357"/>
    </row>
    <row r="8" spans="2:13" ht="101.45" customHeight="1" thickTop="1">
      <c r="B8" s="176">
        <v>1</v>
      </c>
      <c r="C8" s="177" t="s">
        <v>271</v>
      </c>
      <c r="D8" s="7"/>
      <c r="E8" s="178" t="s">
        <v>272</v>
      </c>
      <c r="F8" s="208" t="s">
        <v>308</v>
      </c>
      <c r="G8" s="179" t="s">
        <v>273</v>
      </c>
      <c r="H8" s="180" t="s">
        <v>274</v>
      </c>
      <c r="I8" s="180" t="s">
        <v>275</v>
      </c>
      <c r="J8" s="180" t="s">
        <v>276</v>
      </c>
      <c r="K8" s="180" t="s">
        <v>277</v>
      </c>
      <c r="L8" s="216" t="s">
        <v>278</v>
      </c>
      <c r="M8" s="221" t="s">
        <v>312</v>
      </c>
    </row>
    <row r="9" spans="2:13">
      <c r="B9" s="181">
        <v>2</v>
      </c>
      <c r="C9" s="182" t="s">
        <v>18</v>
      </c>
      <c r="D9" s="7"/>
      <c r="E9" s="183" t="s">
        <v>279</v>
      </c>
      <c r="F9" s="209" t="s">
        <v>307</v>
      </c>
      <c r="G9" s="184">
        <v>220</v>
      </c>
      <c r="H9" s="185">
        <v>180</v>
      </c>
      <c r="I9" s="185">
        <v>180</v>
      </c>
      <c r="J9" s="185">
        <v>175</v>
      </c>
      <c r="K9" s="185">
        <v>180</v>
      </c>
      <c r="L9" s="185">
        <v>185</v>
      </c>
      <c r="M9" s="358" t="s">
        <v>313</v>
      </c>
    </row>
    <row r="10" spans="2:13" ht="87" customHeight="1">
      <c r="B10" s="181"/>
      <c r="C10" s="182"/>
      <c r="D10" s="7"/>
      <c r="E10" s="186"/>
      <c r="F10" s="210"/>
      <c r="G10" s="187" t="s">
        <v>311</v>
      </c>
      <c r="H10" s="188" t="s">
        <v>280</v>
      </c>
      <c r="I10" s="188" t="s">
        <v>280</v>
      </c>
      <c r="J10" s="188" t="s">
        <v>280</v>
      </c>
      <c r="K10" s="188" t="s">
        <v>280</v>
      </c>
      <c r="L10" s="217" t="s">
        <v>281</v>
      </c>
      <c r="M10" s="359"/>
    </row>
    <row r="11" spans="2:13" ht="126" customHeight="1">
      <c r="B11" s="181">
        <v>3</v>
      </c>
      <c r="C11" s="182" t="s">
        <v>282</v>
      </c>
      <c r="D11" s="7"/>
      <c r="E11" s="189" t="s">
        <v>283</v>
      </c>
      <c r="F11" s="211" t="s">
        <v>306</v>
      </c>
      <c r="G11" s="190">
        <v>390</v>
      </c>
      <c r="H11" s="191">
        <v>400</v>
      </c>
      <c r="I11" s="191">
        <v>400</v>
      </c>
      <c r="J11" s="192">
        <v>450</v>
      </c>
      <c r="K11" s="191">
        <v>400</v>
      </c>
      <c r="L11" s="218" t="s">
        <v>310</v>
      </c>
      <c r="M11" s="224" t="s">
        <v>314</v>
      </c>
    </row>
    <row r="12" spans="2:13" ht="108" customHeight="1">
      <c r="B12" s="193">
        <v>4</v>
      </c>
      <c r="C12" s="194" t="s">
        <v>284</v>
      </c>
      <c r="D12" s="7"/>
      <c r="E12" s="195" t="s">
        <v>285</v>
      </c>
      <c r="F12" s="212" t="s">
        <v>305</v>
      </c>
      <c r="G12" s="196" t="s">
        <v>286</v>
      </c>
      <c r="H12" s="197" t="s">
        <v>287</v>
      </c>
      <c r="I12" s="198" t="s">
        <v>288</v>
      </c>
      <c r="J12" s="199" t="s">
        <v>289</v>
      </c>
      <c r="K12" s="198" t="s">
        <v>288</v>
      </c>
      <c r="L12" s="219" t="s">
        <v>288</v>
      </c>
      <c r="M12" s="222" t="s">
        <v>315</v>
      </c>
    </row>
    <row r="13" spans="2:13" ht="74.45" customHeight="1" thickBot="1">
      <c r="B13" s="193">
        <v>5</v>
      </c>
      <c r="C13" s="194" t="s">
        <v>290</v>
      </c>
      <c r="E13" s="200" t="s">
        <v>291</v>
      </c>
      <c r="F13" s="213" t="s">
        <v>304</v>
      </c>
      <c r="G13" s="201" t="s">
        <v>292</v>
      </c>
      <c r="H13" s="202" t="s">
        <v>293</v>
      </c>
      <c r="I13" s="203" t="s">
        <v>294</v>
      </c>
      <c r="J13" s="202" t="s">
        <v>295</v>
      </c>
      <c r="K13" s="203" t="s">
        <v>294</v>
      </c>
      <c r="L13" s="220" t="s">
        <v>296</v>
      </c>
      <c r="M13" s="223"/>
    </row>
    <row r="14" spans="2:13">
      <c r="G14" s="204" t="s">
        <v>297</v>
      </c>
    </row>
    <row r="21" spans="9:16">
      <c r="I21" s="1" t="s">
        <v>86</v>
      </c>
      <c r="J21" s="1"/>
      <c r="K21" s="1"/>
      <c r="L21" s="1"/>
      <c r="M21" s="1"/>
      <c r="N21" s="1"/>
      <c r="O21" s="1"/>
      <c r="P21" s="1"/>
    </row>
    <row r="22" spans="9:16">
      <c r="I22" s="1" t="s">
        <v>85</v>
      </c>
      <c r="K22" s="1"/>
      <c r="L22" s="1"/>
      <c r="M22" s="1"/>
      <c r="N22" s="1"/>
      <c r="O22" s="1"/>
      <c r="P22" s="1"/>
    </row>
    <row r="23" spans="9:16">
      <c r="I23" s="1"/>
      <c r="K23" s="1"/>
      <c r="L23" s="1"/>
      <c r="M23" s="1"/>
      <c r="N23" s="1"/>
      <c r="O23" s="1"/>
      <c r="P23" s="1"/>
    </row>
    <row r="24" spans="9:16">
      <c r="I24" s="1" t="s">
        <v>31</v>
      </c>
      <c r="K24" s="1"/>
      <c r="L24" s="1"/>
      <c r="M24" s="1"/>
      <c r="N24" s="1"/>
      <c r="O24" s="1"/>
      <c r="P24" s="1"/>
    </row>
    <row r="25" spans="9:16">
      <c r="I25" s="1" t="s">
        <v>298</v>
      </c>
      <c r="K25" s="1"/>
      <c r="L25" s="1"/>
      <c r="M25" s="1"/>
      <c r="N25" s="1"/>
      <c r="O25" s="1"/>
      <c r="P25" s="1"/>
    </row>
    <row r="26" spans="9:16">
      <c r="I26" s="1" t="s">
        <v>299</v>
      </c>
      <c r="K26" s="1"/>
      <c r="L26" s="1"/>
      <c r="M26" s="1"/>
      <c r="N26" s="1"/>
      <c r="O26" s="1"/>
      <c r="P26" s="1"/>
    </row>
    <row r="27" spans="9:16">
      <c r="I27" s="1" t="s">
        <v>300</v>
      </c>
      <c r="K27" s="1"/>
      <c r="L27" s="1"/>
      <c r="M27" s="1"/>
      <c r="N27" s="1"/>
      <c r="O27" s="1"/>
      <c r="P27" s="1"/>
    </row>
    <row r="28" spans="9:16">
      <c r="I28" s="14" t="s">
        <v>87</v>
      </c>
      <c r="K28" s="1"/>
      <c r="L28" s="1"/>
      <c r="M28" s="1"/>
      <c r="N28" s="1"/>
      <c r="O28" s="1"/>
      <c r="P28" s="1"/>
    </row>
    <row r="29" spans="9:16">
      <c r="I29" s="1"/>
      <c r="K29" s="1"/>
      <c r="L29" s="1"/>
      <c r="M29" s="1"/>
      <c r="N29" s="1"/>
      <c r="O29" s="1"/>
      <c r="P29" s="1"/>
    </row>
    <row r="30" spans="9:16">
      <c r="I30" s="1"/>
      <c r="K30" s="1"/>
      <c r="L30" s="1"/>
      <c r="M30" s="1"/>
      <c r="N30" s="1"/>
      <c r="O30" s="1"/>
      <c r="P30" s="1"/>
    </row>
    <row r="31" spans="9:16">
      <c r="I31" s="1" t="s">
        <v>29</v>
      </c>
      <c r="K31" s="1"/>
      <c r="L31" s="1"/>
      <c r="M31" s="1"/>
      <c r="N31" s="1"/>
      <c r="O31" s="1"/>
      <c r="P31" s="1"/>
    </row>
    <row r="32" spans="9:16">
      <c r="K32" s="1"/>
      <c r="L32" s="1"/>
      <c r="M32" s="1"/>
      <c r="N32" s="1"/>
      <c r="O32" s="1"/>
      <c r="P32" s="1"/>
    </row>
    <row r="33" spans="10:16">
      <c r="J33" s="1"/>
      <c r="K33" s="1"/>
      <c r="L33" s="1"/>
      <c r="M33" s="1"/>
      <c r="N33" s="1"/>
      <c r="O33" s="1"/>
      <c r="P33" s="1"/>
    </row>
  </sheetData>
  <mergeCells count="2">
    <mergeCell ref="M6:M7"/>
    <mergeCell ref="M9:M10"/>
  </mergeCells>
  <phoneticPr fontId="6"/>
  <hyperlinks>
    <hyperlink ref="G14" r:id="rId1" xr:uid="{64B0216A-D744-4520-8F69-082A29D987CB}"/>
  </hyperlinks>
  <pageMargins left="0.7" right="0.7" top="0.75" bottom="0.75" header="0.3" footer="0.3"/>
  <pageSetup paperSize="9" scale="58" orientation="landscape" horizontalDpi="1200" verticalDpi="1200" r:id="rId2"/>
  <rowBreaks count="1" manualBreakCount="1">
    <brk id="14" max="16383" man="1"/>
  </rowBreaks>
  <colBreaks count="1" manualBreakCount="1">
    <brk id="14" max="1048575" man="1"/>
  </colBreaks>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AC507B-2BFC-421D-B182-0202F6B5A51E}">
  <dimension ref="A6:Q34"/>
  <sheetViews>
    <sheetView topLeftCell="A22" zoomScale="115" zoomScaleNormal="115" workbookViewId="0">
      <selection activeCell="G29" sqref="G29:H29"/>
    </sheetView>
  </sheetViews>
  <sheetFormatPr defaultRowHeight="18.75"/>
  <cols>
    <col min="3" max="3" width="7.625" bestFit="1" customWidth="1"/>
    <col min="4" max="4" width="14" bestFit="1" customWidth="1"/>
    <col min="6" max="6" width="11.25" customWidth="1"/>
    <col min="11" max="11" width="11.875" customWidth="1"/>
    <col min="16" max="16" width="18.125" customWidth="1"/>
  </cols>
  <sheetData>
    <row r="6" spans="16:16">
      <c r="P6" s="1" t="s">
        <v>28</v>
      </c>
    </row>
    <row r="7" spans="16:16">
      <c r="P7" s="1" t="s">
        <v>30</v>
      </c>
    </row>
    <row r="8" spans="16:16">
      <c r="P8" s="1"/>
    </row>
    <row r="9" spans="16:16">
      <c r="P9" s="1" t="s">
        <v>31</v>
      </c>
    </row>
    <row r="10" spans="16:16">
      <c r="P10" s="1" t="s">
        <v>32</v>
      </c>
    </row>
    <row r="11" spans="16:16">
      <c r="P11" s="1" t="s">
        <v>33</v>
      </c>
    </row>
    <row r="12" spans="16:16">
      <c r="P12" s="1"/>
    </row>
    <row r="13" spans="16:16">
      <c r="P13" s="1"/>
    </row>
    <row r="14" spans="16:16">
      <c r="P14" s="1"/>
    </row>
    <row r="15" spans="16:16">
      <c r="P15" s="1"/>
    </row>
    <row r="16" spans="16:16">
      <c r="P16" s="1" t="s">
        <v>29</v>
      </c>
    </row>
    <row r="21" spans="1:17" ht="38.25" customHeight="1">
      <c r="B21" s="11" t="s">
        <v>84</v>
      </c>
      <c r="D21" s="11"/>
    </row>
    <row r="22" spans="1:17" ht="18.75" customHeight="1">
      <c r="A22" s="8" t="s">
        <v>20</v>
      </c>
      <c r="B22" s="1"/>
      <c r="C22" s="1"/>
      <c r="D22" s="1"/>
      <c r="E22" s="1"/>
      <c r="F22" s="1"/>
      <c r="G22" s="1"/>
      <c r="H22" s="1"/>
      <c r="I22" s="1"/>
      <c r="J22" s="1"/>
      <c r="K22" s="1"/>
    </row>
    <row r="23" spans="1:17" ht="19.5" thickBot="1">
      <c r="A23" s="334" t="s">
        <v>34</v>
      </c>
      <c r="B23" s="334"/>
      <c r="C23" s="106" t="s">
        <v>44</v>
      </c>
      <c r="D23" s="106" t="s">
        <v>45</v>
      </c>
      <c r="E23" s="335" t="s">
        <v>247</v>
      </c>
      <c r="F23" s="335"/>
      <c r="G23" s="334" t="s">
        <v>246</v>
      </c>
      <c r="H23" s="334"/>
      <c r="I23" s="334" t="s">
        <v>48</v>
      </c>
      <c r="J23" s="334"/>
      <c r="K23" s="334"/>
    </row>
    <row r="24" spans="1:17" ht="18.75" customHeight="1" thickTop="1">
      <c r="A24" s="307" t="s">
        <v>35</v>
      </c>
      <c r="B24" s="307"/>
      <c r="C24" s="105" t="s">
        <v>46</v>
      </c>
      <c r="D24" s="105" t="s">
        <v>47</v>
      </c>
      <c r="E24" s="308" t="s">
        <v>46</v>
      </c>
      <c r="F24" s="308"/>
      <c r="G24" s="307" t="s">
        <v>46</v>
      </c>
      <c r="H24" s="307"/>
      <c r="I24" s="323" t="s">
        <v>49</v>
      </c>
      <c r="J24" s="323"/>
      <c r="K24" s="323"/>
    </row>
    <row r="25" spans="1:17">
      <c r="A25" s="297" t="s">
        <v>36</v>
      </c>
      <c r="B25" s="297"/>
      <c r="C25" s="12" t="s">
        <v>50</v>
      </c>
      <c r="D25" s="12" t="s">
        <v>51</v>
      </c>
      <c r="E25" s="300" t="s">
        <v>52</v>
      </c>
      <c r="F25" s="300"/>
      <c r="G25" s="297" t="s">
        <v>301</v>
      </c>
      <c r="H25" s="297"/>
      <c r="I25" s="322" t="s">
        <v>49</v>
      </c>
      <c r="J25" s="322"/>
      <c r="K25" s="322"/>
    </row>
    <row r="26" spans="1:17">
      <c r="A26" s="297" t="s">
        <v>37</v>
      </c>
      <c r="B26" s="297"/>
      <c r="C26" s="9">
        <v>87</v>
      </c>
      <c r="D26" s="12" t="s">
        <v>53</v>
      </c>
      <c r="E26" s="302" t="s">
        <v>54</v>
      </c>
      <c r="F26" s="302"/>
      <c r="G26" s="297" t="s">
        <v>54</v>
      </c>
      <c r="H26" s="297"/>
      <c r="I26" s="322" t="s">
        <v>55</v>
      </c>
      <c r="J26" s="322"/>
      <c r="K26" s="322"/>
    </row>
    <row r="27" spans="1:17" ht="32.25" customHeight="1">
      <c r="A27" s="297" t="s">
        <v>38</v>
      </c>
      <c r="B27" s="297"/>
      <c r="C27" s="12" t="s">
        <v>56</v>
      </c>
      <c r="D27" s="12" t="s">
        <v>57</v>
      </c>
      <c r="E27" s="302" t="s">
        <v>58</v>
      </c>
      <c r="F27" s="302"/>
      <c r="G27" s="297" t="s">
        <v>59</v>
      </c>
      <c r="H27" s="297"/>
      <c r="I27" s="299" t="s">
        <v>60</v>
      </c>
      <c r="J27" s="299"/>
      <c r="K27" s="299"/>
    </row>
    <row r="28" spans="1:17" ht="33">
      <c r="A28" s="297" t="s">
        <v>41</v>
      </c>
      <c r="B28" s="297"/>
      <c r="C28" s="12" t="s">
        <v>62</v>
      </c>
      <c r="D28" s="104" t="s">
        <v>63</v>
      </c>
      <c r="E28" s="305" t="s">
        <v>64</v>
      </c>
      <c r="F28" s="305"/>
      <c r="G28" s="297" t="s">
        <v>61</v>
      </c>
      <c r="H28" s="297"/>
      <c r="I28" s="322" t="s">
        <v>71</v>
      </c>
      <c r="J28" s="322"/>
      <c r="K28" s="322"/>
      <c r="L28" s="303" t="s">
        <v>65</v>
      </c>
      <c r="M28" s="303"/>
      <c r="N28" s="303"/>
      <c r="O28" s="303"/>
      <c r="P28" s="304"/>
      <c r="Q28" s="13"/>
    </row>
    <row r="29" spans="1:17" ht="45" customHeight="1">
      <c r="A29" s="297" t="s">
        <v>39</v>
      </c>
      <c r="B29" s="297"/>
      <c r="C29" s="12" t="s">
        <v>66</v>
      </c>
      <c r="D29" s="12" t="s">
        <v>67</v>
      </c>
      <c r="E29" s="302" t="s">
        <v>68</v>
      </c>
      <c r="F29" s="302"/>
      <c r="G29" s="297" t="s">
        <v>69</v>
      </c>
      <c r="H29" s="297"/>
      <c r="I29" s="301" t="s">
        <v>72</v>
      </c>
      <c r="J29" s="301"/>
      <c r="K29" s="301"/>
    </row>
    <row r="30" spans="1:17" ht="31.5" customHeight="1">
      <c r="A30" s="297" t="s">
        <v>40</v>
      </c>
      <c r="B30" s="297"/>
      <c r="C30" s="12">
        <v>8.1</v>
      </c>
      <c r="D30" s="12" t="s">
        <v>73</v>
      </c>
      <c r="E30" s="302">
        <v>8.1</v>
      </c>
      <c r="F30" s="302"/>
      <c r="G30" s="297">
        <v>8.26</v>
      </c>
      <c r="H30" s="297"/>
      <c r="I30" s="322" t="s">
        <v>74</v>
      </c>
      <c r="J30" s="322"/>
      <c r="K30" s="322"/>
    </row>
    <row r="31" spans="1:17" ht="40.5" customHeight="1">
      <c r="A31" s="297" t="s">
        <v>18</v>
      </c>
      <c r="B31" s="297"/>
      <c r="C31" s="12" t="s">
        <v>75</v>
      </c>
      <c r="D31" s="12" t="s">
        <v>76</v>
      </c>
      <c r="E31" s="300" t="s">
        <v>19</v>
      </c>
      <c r="F31" s="300"/>
      <c r="G31" s="297" t="s">
        <v>75</v>
      </c>
      <c r="H31" s="297"/>
      <c r="I31" s="301" t="s">
        <v>77</v>
      </c>
      <c r="J31" s="301"/>
      <c r="K31" s="301"/>
    </row>
    <row r="32" spans="1:17" ht="41.25" customHeight="1">
      <c r="A32" s="297" t="s">
        <v>42</v>
      </c>
      <c r="B32" s="297"/>
      <c r="C32" s="12">
        <v>12.5</v>
      </c>
      <c r="D32" s="12" t="s">
        <v>78</v>
      </c>
      <c r="E32" s="298">
        <v>8</v>
      </c>
      <c r="F32" s="298"/>
      <c r="G32" s="297">
        <v>13.5</v>
      </c>
      <c r="H32" s="297"/>
      <c r="I32" s="299" t="s">
        <v>79</v>
      </c>
      <c r="J32" s="299"/>
      <c r="K32" s="299"/>
    </row>
    <row r="33" spans="1:11" ht="41.25" customHeight="1">
      <c r="A33" s="297" t="s">
        <v>201</v>
      </c>
      <c r="B33" s="297"/>
      <c r="C33" s="12" t="s">
        <v>203</v>
      </c>
      <c r="D33" s="12" t="s">
        <v>204</v>
      </c>
      <c r="E33" s="298">
        <v>390</v>
      </c>
      <c r="F33" s="298"/>
      <c r="G33" s="297">
        <v>350</v>
      </c>
      <c r="H33" s="297"/>
      <c r="I33" s="299" t="s">
        <v>205</v>
      </c>
      <c r="J33" s="299"/>
      <c r="K33" s="299"/>
    </row>
    <row r="34" spans="1:11" ht="59.25" customHeight="1">
      <c r="A34" s="297" t="s">
        <v>43</v>
      </c>
      <c r="B34" s="297"/>
      <c r="C34" s="12" t="s">
        <v>80</v>
      </c>
      <c r="D34" s="12" t="s">
        <v>81</v>
      </c>
      <c r="E34" s="300" t="s">
        <v>202</v>
      </c>
      <c r="F34" s="300"/>
      <c r="G34" s="297" t="s">
        <v>82</v>
      </c>
      <c r="H34" s="297"/>
      <c r="I34" s="319" t="s">
        <v>83</v>
      </c>
      <c r="J34" s="319"/>
      <c r="K34" s="319"/>
    </row>
  </sheetData>
  <mergeCells count="49">
    <mergeCell ref="A25:B25"/>
    <mergeCell ref="A26:B26"/>
    <mergeCell ref="A27:B27"/>
    <mergeCell ref="E26:F26"/>
    <mergeCell ref="E28:F28"/>
    <mergeCell ref="E25:F25"/>
    <mergeCell ref="A23:B23"/>
    <mergeCell ref="E23:F23"/>
    <mergeCell ref="G23:H23"/>
    <mergeCell ref="I23:K23"/>
    <mergeCell ref="A24:B24"/>
    <mergeCell ref="E24:F24"/>
    <mergeCell ref="G24:H24"/>
    <mergeCell ref="I24:K24"/>
    <mergeCell ref="G25:H25"/>
    <mergeCell ref="I25:K25"/>
    <mergeCell ref="G26:H26"/>
    <mergeCell ref="I26:K26"/>
    <mergeCell ref="E27:F27"/>
    <mergeCell ref="G27:H27"/>
    <mergeCell ref="I27:K27"/>
    <mergeCell ref="A34:B34"/>
    <mergeCell ref="E34:F34"/>
    <mergeCell ref="G34:H34"/>
    <mergeCell ref="I34:K34"/>
    <mergeCell ref="A30:B30"/>
    <mergeCell ref="E30:F30"/>
    <mergeCell ref="G30:H30"/>
    <mergeCell ref="I30:K30"/>
    <mergeCell ref="A31:B31"/>
    <mergeCell ref="E31:F31"/>
    <mergeCell ref="G31:H31"/>
    <mergeCell ref="I31:K31"/>
    <mergeCell ref="A33:B33"/>
    <mergeCell ref="E33:F33"/>
    <mergeCell ref="G33:H33"/>
    <mergeCell ref="I33:K33"/>
    <mergeCell ref="L28:P28"/>
    <mergeCell ref="A32:B32"/>
    <mergeCell ref="E32:F32"/>
    <mergeCell ref="G32:H32"/>
    <mergeCell ref="I32:K32"/>
    <mergeCell ref="G28:H28"/>
    <mergeCell ref="I28:K28"/>
    <mergeCell ref="A29:B29"/>
    <mergeCell ref="E29:F29"/>
    <mergeCell ref="G29:H29"/>
    <mergeCell ref="I29:K29"/>
    <mergeCell ref="A28:B28"/>
  </mergeCells>
  <phoneticPr fontId="6"/>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8957AF-C32A-4E7B-A698-45C62FEC7E11}">
  <sheetPr>
    <pageSetUpPr fitToPage="1"/>
  </sheetPr>
  <dimension ref="A1"/>
  <sheetViews>
    <sheetView showGridLines="0" view="pageBreakPreview" topLeftCell="A7" zoomScale="130" zoomScaleNormal="100" zoomScaleSheetLayoutView="130" workbookViewId="0">
      <selection activeCell="S47" sqref="S47"/>
    </sheetView>
  </sheetViews>
  <sheetFormatPr defaultRowHeight="18.75"/>
  <sheetData/>
  <phoneticPr fontId="6"/>
  <pageMargins left="0.31496062992125984" right="0.31496062992125984" top="0.74803149606299213" bottom="0.35433070866141736" header="0.31496062992125984" footer="0.31496062992125984"/>
  <pageSetup paperSize="9" scale="90"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77625F-CFEF-4179-91FD-F0A081E3BCC1}">
  <dimension ref="A1"/>
  <sheetViews>
    <sheetView topLeftCell="A13" zoomScale="115" zoomScaleNormal="115" workbookViewId="0">
      <selection activeCell="E52" sqref="D52:E52"/>
    </sheetView>
  </sheetViews>
  <sheetFormatPr defaultRowHeight="18.75"/>
  <sheetData/>
  <phoneticPr fontId="6"/>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D2C62F-CB2F-47E2-AA8E-454D1F538D90}">
  <dimension ref="C2:U43"/>
  <sheetViews>
    <sheetView showGridLines="0" topLeftCell="A16" zoomScale="130" zoomScaleNormal="130" workbookViewId="0">
      <selection activeCell="M30" sqref="M30"/>
    </sheetView>
  </sheetViews>
  <sheetFormatPr defaultRowHeight="13.5"/>
  <cols>
    <col min="1" max="2" width="2.875" style="225" customWidth="1"/>
    <col min="3" max="9" width="9" style="225"/>
    <col min="10" max="10" width="5.75" style="225" bestFit="1" customWidth="1"/>
    <col min="11" max="12" width="9" style="225"/>
    <col min="13" max="13" width="11.625" style="225" bestFit="1" customWidth="1"/>
    <col min="14" max="21" width="9" style="225"/>
    <col min="22" max="22" width="3.5" style="225" customWidth="1"/>
    <col min="23" max="16384" width="9" style="225"/>
  </cols>
  <sheetData>
    <row r="2" spans="3:21">
      <c r="C2" s="225" t="s">
        <v>316</v>
      </c>
      <c r="L2" s="225" t="s">
        <v>317</v>
      </c>
      <c r="M2" s="226">
        <v>44974</v>
      </c>
    </row>
    <row r="4" spans="3:21" ht="18.75">
      <c r="C4" s="227" t="s">
        <v>318</v>
      </c>
      <c r="D4" s="228"/>
      <c r="E4" s="228"/>
      <c r="F4" s="228"/>
      <c r="G4" s="228"/>
      <c r="H4" s="228"/>
      <c r="I4" s="229"/>
      <c r="J4" s="230"/>
      <c r="K4" s="231"/>
      <c r="L4" s="231"/>
      <c r="M4" s="231"/>
      <c r="N4" s="231"/>
      <c r="O4" s="231"/>
      <c r="P4" s="231"/>
      <c r="Q4" s="231"/>
      <c r="R4" s="231"/>
      <c r="S4" s="231"/>
      <c r="T4" s="231"/>
      <c r="U4" s="232"/>
    </row>
    <row r="5" spans="3:21" ht="18.75">
      <c r="C5" s="233" t="s">
        <v>319</v>
      </c>
      <c r="D5" s="234"/>
      <c r="I5" s="235"/>
      <c r="J5" s="236" t="s">
        <v>320</v>
      </c>
      <c r="K5" s="237" t="s">
        <v>321</v>
      </c>
      <c r="L5" s="234"/>
      <c r="U5" s="235"/>
    </row>
    <row r="6" spans="3:21" ht="18" customHeight="1">
      <c r="C6" s="233" t="s">
        <v>322</v>
      </c>
      <c r="D6" s="234"/>
      <c r="E6" s="234"/>
      <c r="F6" s="234"/>
      <c r="G6" s="234"/>
      <c r="I6" s="235"/>
      <c r="J6" s="236"/>
      <c r="U6" s="235"/>
    </row>
    <row r="7" spans="3:21" ht="18" customHeight="1">
      <c r="C7" s="236"/>
      <c r="I7" s="235"/>
      <c r="J7" s="236" t="s">
        <v>323</v>
      </c>
      <c r="K7" s="234" t="s">
        <v>324</v>
      </c>
      <c r="Q7" s="238"/>
      <c r="U7" s="235"/>
    </row>
    <row r="8" spans="3:21" ht="18" customHeight="1">
      <c r="C8" s="236"/>
      <c r="I8" s="235"/>
      <c r="J8" s="236"/>
      <c r="K8" s="225" t="s">
        <v>325</v>
      </c>
      <c r="U8" s="235"/>
    </row>
    <row r="9" spans="3:21" ht="18" customHeight="1">
      <c r="C9" s="236"/>
      <c r="E9" s="234"/>
      <c r="F9" s="234"/>
      <c r="G9" s="234"/>
      <c r="I9" s="235"/>
      <c r="J9" s="236"/>
      <c r="K9" s="225" t="s">
        <v>326</v>
      </c>
      <c r="U9" s="235"/>
    </row>
    <row r="10" spans="3:21" ht="18" customHeight="1">
      <c r="C10" s="236"/>
      <c r="E10" s="234"/>
      <c r="F10" s="234"/>
      <c r="G10" s="234"/>
      <c r="I10" s="235"/>
      <c r="J10" s="236"/>
      <c r="U10" s="235"/>
    </row>
    <row r="11" spans="3:21" ht="18" customHeight="1">
      <c r="C11" s="236"/>
      <c r="E11" s="234"/>
      <c r="F11" s="234"/>
      <c r="G11" s="234"/>
      <c r="I11" s="235"/>
      <c r="J11" s="236" t="s">
        <v>327</v>
      </c>
      <c r="K11" s="225" t="s">
        <v>328</v>
      </c>
      <c r="U11" s="235"/>
    </row>
    <row r="12" spans="3:21" ht="18" customHeight="1">
      <c r="C12" s="239"/>
      <c r="D12" s="234"/>
      <c r="E12" s="234"/>
      <c r="F12" s="234"/>
      <c r="G12" s="234"/>
      <c r="I12" s="235"/>
      <c r="J12" s="236"/>
      <c r="K12" s="225" t="s">
        <v>329</v>
      </c>
      <c r="U12" s="235"/>
    </row>
    <row r="13" spans="3:21" ht="18" customHeight="1">
      <c r="C13" s="240"/>
      <c r="D13" s="241"/>
      <c r="E13" s="241"/>
      <c r="F13" s="241"/>
      <c r="G13" s="241"/>
      <c r="H13" s="242"/>
      <c r="I13" s="243"/>
      <c r="J13" s="244"/>
      <c r="K13" s="242"/>
      <c r="L13" s="242"/>
      <c r="M13" s="242"/>
      <c r="N13" s="242"/>
      <c r="O13" s="242"/>
      <c r="P13" s="242"/>
      <c r="Q13" s="242"/>
      <c r="R13" s="242"/>
      <c r="S13" s="242"/>
      <c r="T13" s="242"/>
      <c r="U13" s="243"/>
    </row>
    <row r="14" spans="3:21" ht="18" customHeight="1">
      <c r="C14" s="362" t="s">
        <v>330</v>
      </c>
      <c r="D14" s="363"/>
      <c r="E14" s="231"/>
      <c r="F14" s="231"/>
      <c r="G14" s="231"/>
      <c r="H14" s="231"/>
      <c r="I14" s="232"/>
      <c r="J14" s="230" t="s">
        <v>320</v>
      </c>
      <c r="K14" s="245" t="s">
        <v>331</v>
      </c>
      <c r="L14" s="231"/>
      <c r="M14" s="231"/>
      <c r="N14" s="231"/>
      <c r="O14" s="231"/>
      <c r="P14" s="231"/>
      <c r="Q14" s="231"/>
      <c r="R14" s="231"/>
      <c r="S14" s="231"/>
      <c r="T14" s="231"/>
      <c r="U14" s="232"/>
    </row>
    <row r="15" spans="3:21" ht="18" customHeight="1">
      <c r="C15" s="360" t="s">
        <v>332</v>
      </c>
      <c r="D15" s="361"/>
      <c r="I15" s="235"/>
      <c r="J15" s="236"/>
      <c r="K15" s="246" t="s">
        <v>333</v>
      </c>
      <c r="U15" s="235"/>
    </row>
    <row r="16" spans="3:21" ht="18" customHeight="1">
      <c r="C16" s="236"/>
      <c r="D16" s="247"/>
      <c r="I16" s="235"/>
      <c r="J16" s="236"/>
      <c r="K16" s="246" t="s">
        <v>334</v>
      </c>
      <c r="U16" s="235"/>
    </row>
    <row r="17" spans="3:21" ht="18" customHeight="1">
      <c r="C17" s="236"/>
      <c r="D17" s="247"/>
      <c r="I17" s="235"/>
      <c r="J17" s="236"/>
      <c r="U17" s="235"/>
    </row>
    <row r="18" spans="3:21" ht="18" customHeight="1">
      <c r="C18" s="236"/>
      <c r="D18" s="247"/>
      <c r="I18" s="235"/>
      <c r="J18" s="236" t="s">
        <v>323</v>
      </c>
      <c r="K18" s="225" t="s">
        <v>335</v>
      </c>
      <c r="U18" s="235"/>
    </row>
    <row r="19" spans="3:21" ht="18" customHeight="1">
      <c r="C19" s="236"/>
      <c r="D19" s="247"/>
      <c r="I19" s="235"/>
      <c r="J19" s="236"/>
      <c r="K19" s="225" t="s">
        <v>336</v>
      </c>
      <c r="Q19" s="238"/>
      <c r="U19" s="235"/>
    </row>
    <row r="20" spans="3:21" ht="18" customHeight="1">
      <c r="C20" s="236"/>
      <c r="D20" s="247"/>
      <c r="I20" s="235"/>
      <c r="J20" s="236"/>
      <c r="K20" s="225" t="s">
        <v>337</v>
      </c>
      <c r="O20" s="225" t="s">
        <v>323</v>
      </c>
      <c r="Q20" s="238"/>
      <c r="U20" s="235"/>
    </row>
    <row r="21" spans="3:21" ht="18" customHeight="1">
      <c r="C21" s="236"/>
      <c r="D21" s="247"/>
      <c r="I21" s="235"/>
      <c r="J21" s="236"/>
      <c r="K21" s="225" t="s">
        <v>338</v>
      </c>
      <c r="Q21" s="238"/>
      <c r="U21" s="235"/>
    </row>
    <row r="22" spans="3:21" ht="18" customHeight="1">
      <c r="C22" s="236"/>
      <c r="D22" s="247"/>
      <c r="I22" s="235"/>
      <c r="J22" s="236"/>
      <c r="K22" s="225" t="s">
        <v>339</v>
      </c>
      <c r="Q22" s="238"/>
      <c r="U22" s="235"/>
    </row>
    <row r="23" spans="3:21" ht="18" customHeight="1">
      <c r="C23" s="236"/>
      <c r="D23" s="247"/>
      <c r="I23" s="235"/>
      <c r="J23" s="236"/>
      <c r="Q23" s="238"/>
      <c r="U23" s="235"/>
    </row>
    <row r="24" spans="3:21" ht="18" customHeight="1">
      <c r="C24" s="236"/>
      <c r="D24" s="247"/>
      <c r="I24" s="235"/>
      <c r="J24" s="236" t="s">
        <v>340</v>
      </c>
      <c r="K24" s="225" t="s">
        <v>341</v>
      </c>
      <c r="Q24" s="238"/>
      <c r="U24" s="235"/>
    </row>
    <row r="25" spans="3:21" ht="18" customHeight="1">
      <c r="C25" s="236"/>
      <c r="D25" s="247"/>
      <c r="I25" s="235"/>
      <c r="J25" s="236"/>
      <c r="K25" s="225" t="s">
        <v>342</v>
      </c>
      <c r="U25" s="235"/>
    </row>
    <row r="26" spans="3:21" ht="18" customHeight="1">
      <c r="C26" s="244"/>
      <c r="D26" s="248"/>
      <c r="E26" s="242"/>
      <c r="F26" s="242"/>
      <c r="G26" s="242"/>
      <c r="H26" s="242"/>
      <c r="I26" s="243"/>
      <c r="J26" s="244"/>
      <c r="K26" s="242"/>
      <c r="L26" s="242"/>
      <c r="M26" s="242"/>
      <c r="N26" s="242"/>
      <c r="O26" s="242"/>
      <c r="P26" s="242"/>
      <c r="Q26" s="242"/>
      <c r="R26" s="242"/>
      <c r="S26" s="242"/>
      <c r="T26" s="242"/>
      <c r="U26" s="243"/>
    </row>
    <row r="27" spans="3:21" ht="18" customHeight="1">
      <c r="C27" s="362" t="s">
        <v>343</v>
      </c>
      <c r="D27" s="363"/>
      <c r="E27" s="363"/>
      <c r="F27" s="249"/>
      <c r="G27" s="249"/>
      <c r="H27" s="231"/>
      <c r="I27" s="232"/>
      <c r="J27" s="230" t="s">
        <v>320</v>
      </c>
      <c r="K27" s="245" t="s">
        <v>344</v>
      </c>
      <c r="L27" s="231"/>
      <c r="M27" s="231"/>
      <c r="N27" s="231"/>
      <c r="O27" s="231"/>
      <c r="P27" s="231"/>
      <c r="Q27" s="231"/>
      <c r="R27" s="231"/>
      <c r="S27" s="231"/>
      <c r="T27" s="231"/>
      <c r="U27" s="232"/>
    </row>
    <row r="28" spans="3:21" ht="18.75">
      <c r="C28" s="360" t="s">
        <v>345</v>
      </c>
      <c r="D28" s="361"/>
      <c r="E28" s="361"/>
      <c r="F28" s="361"/>
      <c r="G28" s="361"/>
      <c r="I28" s="235"/>
      <c r="J28" s="236"/>
      <c r="K28" s="238" t="s">
        <v>346</v>
      </c>
      <c r="U28" s="235"/>
    </row>
    <row r="29" spans="3:21" ht="18.75">
      <c r="C29" s="236"/>
      <c r="D29" s="247"/>
      <c r="E29" s="247"/>
      <c r="F29" s="247"/>
      <c r="G29" s="247"/>
      <c r="I29" s="235"/>
      <c r="J29" s="236"/>
      <c r="K29" s="238" t="s">
        <v>347</v>
      </c>
      <c r="U29" s="235"/>
    </row>
    <row r="30" spans="3:21" ht="18.75">
      <c r="C30" s="236"/>
      <c r="D30" s="247"/>
      <c r="E30" s="247"/>
      <c r="F30" s="247"/>
      <c r="G30" s="247"/>
      <c r="I30" s="235"/>
      <c r="J30" s="236"/>
      <c r="U30" s="235"/>
    </row>
    <row r="31" spans="3:21" ht="18.75">
      <c r="C31" s="236"/>
      <c r="D31" s="247"/>
      <c r="E31" s="247"/>
      <c r="F31" s="247"/>
      <c r="G31" s="247"/>
      <c r="I31" s="235"/>
      <c r="J31" s="236" t="s">
        <v>323</v>
      </c>
      <c r="K31" s="225" t="s">
        <v>348</v>
      </c>
      <c r="U31" s="235"/>
    </row>
    <row r="32" spans="3:21" ht="18.75">
      <c r="C32" s="236"/>
      <c r="D32" s="247"/>
      <c r="E32" s="247"/>
      <c r="F32" s="247"/>
      <c r="G32" s="247"/>
      <c r="I32" s="235"/>
      <c r="J32" s="236"/>
      <c r="K32" s="225" t="s">
        <v>349</v>
      </c>
      <c r="U32" s="235"/>
    </row>
    <row r="33" spans="3:21" ht="18.75">
      <c r="C33" s="236"/>
      <c r="D33" s="247"/>
      <c r="E33" s="247"/>
      <c r="F33" s="247"/>
      <c r="G33" s="247"/>
      <c r="I33" s="235"/>
      <c r="J33" s="236"/>
      <c r="K33" s="225" t="s">
        <v>350</v>
      </c>
      <c r="U33" s="235"/>
    </row>
    <row r="34" spans="3:21" ht="18" customHeight="1">
      <c r="C34" s="250"/>
      <c r="D34" s="242"/>
      <c r="E34" s="242"/>
      <c r="F34" s="242"/>
      <c r="G34" s="242"/>
      <c r="H34" s="242"/>
      <c r="I34" s="243"/>
      <c r="J34" s="244"/>
      <c r="K34" s="242"/>
      <c r="L34" s="242"/>
      <c r="M34" s="242"/>
      <c r="N34" s="242"/>
      <c r="O34" s="242"/>
      <c r="P34" s="242"/>
      <c r="Q34" s="242"/>
      <c r="R34" s="242"/>
      <c r="S34" s="242"/>
      <c r="T34" s="242"/>
      <c r="U34" s="243"/>
    </row>
    <row r="35" spans="3:21" ht="18.75">
      <c r="C35" s="362" t="s">
        <v>351</v>
      </c>
      <c r="D35" s="363"/>
      <c r="E35" s="363"/>
      <c r="F35" s="363"/>
      <c r="G35" s="249"/>
      <c r="H35" s="231"/>
      <c r="I35" s="232"/>
      <c r="J35" s="230" t="s">
        <v>320</v>
      </c>
      <c r="K35" s="245" t="s">
        <v>352</v>
      </c>
      <c r="L35" s="231"/>
      <c r="M35" s="231"/>
      <c r="N35" s="231"/>
      <c r="O35" s="231"/>
      <c r="P35" s="231"/>
      <c r="Q35" s="231"/>
      <c r="R35" s="231"/>
      <c r="S35" s="231"/>
      <c r="T35" s="231"/>
      <c r="U35" s="232"/>
    </row>
    <row r="36" spans="3:21" ht="18.75">
      <c r="C36" s="360" t="s">
        <v>353</v>
      </c>
      <c r="D36" s="361"/>
      <c r="E36" s="361"/>
      <c r="F36" s="361"/>
      <c r="G36" s="361"/>
      <c r="I36" s="235"/>
      <c r="J36" s="236"/>
      <c r="K36" s="238" t="s">
        <v>354</v>
      </c>
      <c r="U36" s="235"/>
    </row>
    <row r="37" spans="3:21" ht="18" customHeight="1">
      <c r="C37" s="360" t="s">
        <v>355</v>
      </c>
      <c r="D37" s="361"/>
      <c r="E37" s="361"/>
      <c r="F37" s="361"/>
      <c r="G37" s="251"/>
      <c r="I37" s="235"/>
      <c r="J37" s="236"/>
      <c r="K37" s="238" t="s">
        <v>356</v>
      </c>
      <c r="U37" s="235"/>
    </row>
    <row r="38" spans="3:21" ht="18" customHeight="1">
      <c r="C38" s="236"/>
      <c r="I38" s="235"/>
      <c r="J38" s="236"/>
      <c r="K38" s="238" t="s">
        <v>357</v>
      </c>
      <c r="U38" s="235"/>
    </row>
    <row r="39" spans="3:21" ht="18" customHeight="1">
      <c r="C39" s="236"/>
      <c r="I39" s="235"/>
      <c r="J39" s="236"/>
      <c r="K39" s="238" t="s">
        <v>358</v>
      </c>
      <c r="U39" s="235"/>
    </row>
    <row r="40" spans="3:21" ht="18" customHeight="1">
      <c r="C40" s="236"/>
      <c r="I40" s="235"/>
      <c r="J40" s="236"/>
      <c r="U40" s="235"/>
    </row>
    <row r="41" spans="3:21" ht="18" customHeight="1">
      <c r="C41" s="236"/>
      <c r="I41" s="235"/>
      <c r="J41" s="236" t="s">
        <v>327</v>
      </c>
      <c r="K41" s="252" t="s">
        <v>359</v>
      </c>
      <c r="S41" s="253" t="s">
        <v>360</v>
      </c>
      <c r="T41" s="254">
        <f>AVERAGE([32]一覧表!F400:F409)</f>
        <v>22.5</v>
      </c>
      <c r="U41" s="235"/>
    </row>
    <row r="42" spans="3:21" ht="18" customHeight="1">
      <c r="C42" s="236"/>
      <c r="I42" s="235"/>
      <c r="J42" s="236"/>
      <c r="K42" s="252" t="s">
        <v>361</v>
      </c>
      <c r="S42" s="253" t="s">
        <v>362</v>
      </c>
      <c r="T42" s="242">
        <v>35</v>
      </c>
      <c r="U42" s="235"/>
    </row>
    <row r="43" spans="3:21">
      <c r="C43" s="244"/>
      <c r="D43" s="242"/>
      <c r="E43" s="242"/>
      <c r="F43" s="242"/>
      <c r="G43" s="242"/>
      <c r="H43" s="242"/>
      <c r="I43" s="243"/>
      <c r="J43" s="244"/>
      <c r="K43" s="242"/>
      <c r="L43" s="242"/>
      <c r="M43" s="242"/>
      <c r="N43" s="242"/>
      <c r="O43" s="242"/>
      <c r="P43" s="242"/>
      <c r="Q43" s="242"/>
      <c r="R43" s="242"/>
      <c r="S43" s="242"/>
      <c r="T43" s="242"/>
      <c r="U43" s="243"/>
    </row>
  </sheetData>
  <mergeCells count="7">
    <mergeCell ref="C37:F37"/>
    <mergeCell ref="C14:D14"/>
    <mergeCell ref="C15:D15"/>
    <mergeCell ref="C27:E27"/>
    <mergeCell ref="C28:G28"/>
    <mergeCell ref="C35:F35"/>
    <mergeCell ref="C36:G36"/>
  </mergeCells>
  <phoneticPr fontId="6"/>
  <pageMargins left="0.7" right="0.7" top="0.75" bottom="0.75" header="0.3" footer="0.3"/>
  <pageSetup paperSize="9" scale="70" orientation="landscape" horizontalDpi="1200" verticalDpi="12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20</vt:i4>
      </vt:variant>
      <vt:variant>
        <vt:lpstr>名前付き一覧</vt:lpstr>
      </vt:variant>
      <vt:variant>
        <vt:i4>8</vt:i4>
      </vt:variant>
    </vt:vector>
  </HeadingPairs>
  <TitlesOfParts>
    <vt:vector size="28" baseType="lpstr">
      <vt:lpstr>異常処置 </vt:lpstr>
      <vt:lpstr>品質一覧表</vt:lpstr>
      <vt:lpstr>原料変更品纏め</vt:lpstr>
      <vt:lpstr>インド品DES受入状況</vt:lpstr>
      <vt:lpstr>状況報告</vt:lpstr>
      <vt:lpstr>比較</vt:lpstr>
      <vt:lpstr>指示書</vt:lpstr>
      <vt:lpstr>インド品製品分析結果</vt:lpstr>
      <vt:lpstr>EBSまとめ</vt:lpstr>
      <vt:lpstr>一覧表</vt:lpstr>
      <vt:lpstr>品質評価1)COA品質確認</vt:lpstr>
      <vt:lpstr>品質評価2)DES確認</vt:lpstr>
      <vt:lpstr>品質評価3)残DES分析比較</vt:lpstr>
      <vt:lpstr>比較 (2)</vt:lpstr>
      <vt:lpstr>DES COA</vt:lpstr>
      <vt:lpstr>製造日誌(インド品)</vt:lpstr>
      <vt:lpstr>製造日誌(変更前品)</vt:lpstr>
      <vt:lpstr>EBSマスバランス</vt:lpstr>
      <vt:lpstr>EBS反応スキーム</vt:lpstr>
      <vt:lpstr>ＥＢＳ-BF</vt:lpstr>
      <vt:lpstr>'ＥＢＳ-BF'!Print_Area</vt:lpstr>
      <vt:lpstr>EBSまとめ!Print_Area</vt:lpstr>
      <vt:lpstr>'異常処置 '!Print_Area</vt:lpstr>
      <vt:lpstr>一覧表!Print_Area</vt:lpstr>
      <vt:lpstr>原料変更品纏め!Print_Area</vt:lpstr>
      <vt:lpstr>指示書!Print_Area</vt:lpstr>
      <vt:lpstr>状況報告!Print_Area</vt:lpstr>
      <vt:lpstr>品質一覧表!Print_Area</vt:lpstr>
    </vt:vector>
  </TitlesOfParts>
  <Company>旭化成グループ</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旭化成グループ</dc:creator>
  <cp:lastModifiedBy>旭化成グループ</cp:lastModifiedBy>
  <cp:lastPrinted>2023-01-26T06:31:28Z</cp:lastPrinted>
  <dcterms:created xsi:type="dcterms:W3CDTF">2022-08-09T07:32:21Z</dcterms:created>
  <dcterms:modified xsi:type="dcterms:W3CDTF">2023-04-07T05:01:58Z</dcterms:modified>
</cp:coreProperties>
</file>